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SEPT 2023\"/>
    </mc:Choice>
  </mc:AlternateContent>
  <xr:revisionPtr revIDLastSave="0" documentId="13_ncr:1_{18465F20-3C99-4564-B5F7-EEC1DB42ED48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OCTUBRE 2023" sheetId="14" r:id="rId1"/>
  </sheets>
  <definedNames>
    <definedName name="_xlnm._FilterDatabase" localSheetId="0" hidden="1">'OCTUBRE 2023'!$B$17:$W$86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6" i="14" l="1"/>
  <c r="B20" i="14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19" i="14"/>
  <c r="T86" i="14"/>
  <c r="L86" i="14"/>
  <c r="K86" i="14"/>
  <c r="Q85" i="14"/>
  <c r="P85" i="14"/>
  <c r="O85" i="14"/>
  <c r="N85" i="14"/>
  <c r="M85" i="14"/>
  <c r="Q84" i="14"/>
  <c r="P84" i="14"/>
  <c r="O84" i="14"/>
  <c r="N84" i="14"/>
  <c r="M84" i="14"/>
  <c r="Q83" i="14"/>
  <c r="P83" i="14"/>
  <c r="O83" i="14"/>
  <c r="N83" i="14"/>
  <c r="M83" i="14"/>
  <c r="U83" i="14" s="1"/>
  <c r="W83" i="14" s="1"/>
  <c r="X83" i="14" s="1"/>
  <c r="Q82" i="14"/>
  <c r="P82" i="14"/>
  <c r="O82" i="14"/>
  <c r="N82" i="14"/>
  <c r="M82" i="14"/>
  <c r="Q81" i="14"/>
  <c r="P81" i="14"/>
  <c r="O81" i="14"/>
  <c r="N81" i="14"/>
  <c r="M81" i="14"/>
  <c r="Q80" i="14"/>
  <c r="P80" i="14"/>
  <c r="O80" i="14"/>
  <c r="N80" i="14"/>
  <c r="M80" i="14"/>
  <c r="Q79" i="14"/>
  <c r="P79" i="14"/>
  <c r="O79" i="14"/>
  <c r="N79" i="14"/>
  <c r="M79" i="14"/>
  <c r="U79" i="14" s="1"/>
  <c r="W79" i="14" s="1"/>
  <c r="X79" i="14" s="1"/>
  <c r="Q78" i="14"/>
  <c r="P78" i="14"/>
  <c r="O78" i="14"/>
  <c r="N78" i="14"/>
  <c r="M78" i="14"/>
  <c r="Q77" i="14"/>
  <c r="P77" i="14"/>
  <c r="O77" i="14"/>
  <c r="N77" i="14"/>
  <c r="M77" i="14"/>
  <c r="Q76" i="14"/>
  <c r="P76" i="14"/>
  <c r="O76" i="14"/>
  <c r="N76" i="14"/>
  <c r="M76" i="14"/>
  <c r="Q75" i="14"/>
  <c r="P75" i="14"/>
  <c r="O75" i="14"/>
  <c r="N75" i="14"/>
  <c r="M75" i="14"/>
  <c r="U75" i="14" s="1"/>
  <c r="W75" i="14" s="1"/>
  <c r="X75" i="14" s="1"/>
  <c r="Q74" i="14"/>
  <c r="P74" i="14"/>
  <c r="O74" i="14"/>
  <c r="N74" i="14"/>
  <c r="M74" i="14"/>
  <c r="Q73" i="14"/>
  <c r="P73" i="14"/>
  <c r="O73" i="14"/>
  <c r="N73" i="14"/>
  <c r="M73" i="14"/>
  <c r="Q72" i="14"/>
  <c r="P72" i="14"/>
  <c r="O72" i="14"/>
  <c r="N72" i="14"/>
  <c r="M72" i="14"/>
  <c r="Q71" i="14"/>
  <c r="P71" i="14"/>
  <c r="O71" i="14"/>
  <c r="N71" i="14"/>
  <c r="M71" i="14"/>
  <c r="U71" i="14" s="1"/>
  <c r="W71" i="14" s="1"/>
  <c r="X71" i="14" s="1"/>
  <c r="Q70" i="14"/>
  <c r="P70" i="14"/>
  <c r="O70" i="14"/>
  <c r="N70" i="14"/>
  <c r="M70" i="14"/>
  <c r="U70" i="14" s="1"/>
  <c r="W70" i="14" s="1"/>
  <c r="X70" i="14" s="1"/>
  <c r="Q69" i="14"/>
  <c r="P69" i="14"/>
  <c r="O69" i="14"/>
  <c r="N69" i="14"/>
  <c r="M69" i="14"/>
  <c r="Q68" i="14"/>
  <c r="P68" i="14"/>
  <c r="O68" i="14"/>
  <c r="N68" i="14"/>
  <c r="M68" i="14"/>
  <c r="Q67" i="14"/>
  <c r="P67" i="14"/>
  <c r="O67" i="14"/>
  <c r="N67" i="14"/>
  <c r="M67" i="14"/>
  <c r="U67" i="14" s="1"/>
  <c r="W67" i="14" s="1"/>
  <c r="X67" i="14" s="1"/>
  <c r="Q66" i="14"/>
  <c r="P66" i="14"/>
  <c r="O66" i="14"/>
  <c r="N66" i="14"/>
  <c r="M66" i="14"/>
  <c r="Q65" i="14"/>
  <c r="P65" i="14"/>
  <c r="O65" i="14"/>
  <c r="N65" i="14"/>
  <c r="M65" i="14"/>
  <c r="Q64" i="14"/>
  <c r="P64" i="14"/>
  <c r="O64" i="14"/>
  <c r="N64" i="14"/>
  <c r="M64" i="14"/>
  <c r="Q63" i="14"/>
  <c r="P63" i="14"/>
  <c r="O63" i="14"/>
  <c r="N63" i="14"/>
  <c r="M63" i="14"/>
  <c r="U63" i="14" s="1"/>
  <c r="W63" i="14" s="1"/>
  <c r="X63" i="14" s="1"/>
  <c r="Q62" i="14"/>
  <c r="P62" i="14"/>
  <c r="O62" i="14"/>
  <c r="N62" i="14"/>
  <c r="M62" i="14"/>
  <c r="Q61" i="14"/>
  <c r="P61" i="14"/>
  <c r="O61" i="14"/>
  <c r="N61" i="14"/>
  <c r="M61" i="14"/>
  <c r="Q60" i="14"/>
  <c r="P60" i="14"/>
  <c r="O60" i="14"/>
  <c r="N60" i="14"/>
  <c r="M60" i="14"/>
  <c r="Q59" i="14"/>
  <c r="P59" i="14"/>
  <c r="O59" i="14"/>
  <c r="N59" i="14"/>
  <c r="M59" i="14"/>
  <c r="U59" i="14" s="1"/>
  <c r="W59" i="14" s="1"/>
  <c r="X59" i="14" s="1"/>
  <c r="Q58" i="14"/>
  <c r="P58" i="14"/>
  <c r="O58" i="14"/>
  <c r="N58" i="14"/>
  <c r="M58" i="14"/>
  <c r="Q57" i="14"/>
  <c r="P57" i="14"/>
  <c r="O57" i="14"/>
  <c r="N57" i="14"/>
  <c r="M57" i="14"/>
  <c r="Q56" i="14"/>
  <c r="P56" i="14"/>
  <c r="O56" i="14"/>
  <c r="N56" i="14"/>
  <c r="M56" i="14"/>
  <c r="Q55" i="14"/>
  <c r="P55" i="14"/>
  <c r="O55" i="14"/>
  <c r="N55" i="14"/>
  <c r="M55" i="14"/>
  <c r="U55" i="14" s="1"/>
  <c r="W55" i="14" s="1"/>
  <c r="X55" i="14" s="1"/>
  <c r="Q54" i="14"/>
  <c r="P54" i="14"/>
  <c r="O54" i="14"/>
  <c r="N54" i="14"/>
  <c r="M54" i="14"/>
  <c r="Q53" i="14"/>
  <c r="P53" i="14"/>
  <c r="O53" i="14"/>
  <c r="N53" i="14"/>
  <c r="M53" i="14"/>
  <c r="Q52" i="14"/>
  <c r="P52" i="14"/>
  <c r="O52" i="14"/>
  <c r="N52" i="14"/>
  <c r="M52" i="14"/>
  <c r="Q51" i="14"/>
  <c r="P51" i="14"/>
  <c r="O51" i="14"/>
  <c r="N51" i="14"/>
  <c r="M51" i="14"/>
  <c r="Q50" i="14"/>
  <c r="P50" i="14"/>
  <c r="O50" i="14"/>
  <c r="N50" i="14"/>
  <c r="M50" i="14"/>
  <c r="U50" i="14" s="1"/>
  <c r="W50" i="14" s="1"/>
  <c r="X50" i="14" s="1"/>
  <c r="Q49" i="14"/>
  <c r="P49" i="14"/>
  <c r="O49" i="14"/>
  <c r="N49" i="14"/>
  <c r="M49" i="14"/>
  <c r="Q48" i="14"/>
  <c r="P48" i="14"/>
  <c r="O48" i="14"/>
  <c r="N48" i="14"/>
  <c r="M48" i="14"/>
  <c r="Q47" i="14"/>
  <c r="P47" i="14"/>
  <c r="O47" i="14"/>
  <c r="N47" i="14"/>
  <c r="M47" i="14"/>
  <c r="Q46" i="14"/>
  <c r="P46" i="14"/>
  <c r="O46" i="14"/>
  <c r="N46" i="14"/>
  <c r="M46" i="14"/>
  <c r="U46" i="14" s="1"/>
  <c r="W46" i="14" s="1"/>
  <c r="X46" i="14" s="1"/>
  <c r="Q45" i="14"/>
  <c r="P45" i="14"/>
  <c r="O45" i="14"/>
  <c r="N45" i="14"/>
  <c r="M45" i="14"/>
  <c r="Q44" i="14"/>
  <c r="P44" i="14"/>
  <c r="O44" i="14"/>
  <c r="N44" i="14"/>
  <c r="M44" i="14"/>
  <c r="Q43" i="14"/>
  <c r="P43" i="14"/>
  <c r="O43" i="14"/>
  <c r="N43" i="14"/>
  <c r="M43" i="14"/>
  <c r="Q42" i="14"/>
  <c r="P42" i="14"/>
  <c r="O42" i="14"/>
  <c r="N42" i="14"/>
  <c r="M42" i="14"/>
  <c r="U42" i="14" s="1"/>
  <c r="W42" i="14" s="1"/>
  <c r="X42" i="14" s="1"/>
  <c r="Q41" i="14"/>
  <c r="P41" i="14"/>
  <c r="O41" i="14"/>
  <c r="N41" i="14"/>
  <c r="M41" i="14"/>
  <c r="Q40" i="14"/>
  <c r="P40" i="14"/>
  <c r="O40" i="14"/>
  <c r="N40" i="14"/>
  <c r="M40" i="14"/>
  <c r="Q39" i="14"/>
  <c r="P39" i="14"/>
  <c r="O39" i="14"/>
  <c r="N39" i="14"/>
  <c r="M39" i="14"/>
  <c r="U39" i="14" s="1"/>
  <c r="W39" i="14" s="1"/>
  <c r="X39" i="14" s="1"/>
  <c r="Q38" i="14"/>
  <c r="P38" i="14"/>
  <c r="O38" i="14"/>
  <c r="N38" i="14"/>
  <c r="M38" i="14"/>
  <c r="Q37" i="14"/>
  <c r="P37" i="14"/>
  <c r="O37" i="14"/>
  <c r="N37" i="14"/>
  <c r="M37" i="14"/>
  <c r="Q36" i="14"/>
  <c r="P36" i="14"/>
  <c r="O36" i="14"/>
  <c r="N36" i="14"/>
  <c r="M36" i="14"/>
  <c r="Q35" i="14"/>
  <c r="P35" i="14"/>
  <c r="O35" i="14"/>
  <c r="N35" i="14"/>
  <c r="M35" i="14"/>
  <c r="U35" i="14" s="1"/>
  <c r="W35" i="14" s="1"/>
  <c r="X35" i="14" s="1"/>
  <c r="Q34" i="14"/>
  <c r="P34" i="14"/>
  <c r="O34" i="14"/>
  <c r="N34" i="14"/>
  <c r="M34" i="14"/>
  <c r="Q33" i="14"/>
  <c r="P33" i="14"/>
  <c r="O33" i="14"/>
  <c r="N33" i="14"/>
  <c r="M33" i="14"/>
  <c r="Q32" i="14"/>
  <c r="P32" i="14"/>
  <c r="O32" i="14"/>
  <c r="N32" i="14"/>
  <c r="M32" i="14"/>
  <c r="Q31" i="14"/>
  <c r="P31" i="14"/>
  <c r="O31" i="14"/>
  <c r="N31" i="14"/>
  <c r="M31" i="14"/>
  <c r="Q30" i="14"/>
  <c r="P30" i="14"/>
  <c r="O30" i="14"/>
  <c r="N30" i="14"/>
  <c r="M30" i="14"/>
  <c r="Q29" i="14"/>
  <c r="P29" i="14"/>
  <c r="O29" i="14"/>
  <c r="N29" i="14"/>
  <c r="M29" i="14"/>
  <c r="R86" i="14"/>
  <c r="Q28" i="14"/>
  <c r="P28" i="14"/>
  <c r="O28" i="14"/>
  <c r="N28" i="14"/>
  <c r="M28" i="14"/>
  <c r="Q27" i="14"/>
  <c r="P27" i="14"/>
  <c r="O27" i="14"/>
  <c r="N27" i="14"/>
  <c r="M27" i="14"/>
  <c r="Q26" i="14"/>
  <c r="P26" i="14"/>
  <c r="O26" i="14"/>
  <c r="N26" i="14"/>
  <c r="M26" i="14"/>
  <c r="Q25" i="14"/>
  <c r="P25" i="14"/>
  <c r="O25" i="14"/>
  <c r="N25" i="14"/>
  <c r="M25" i="14"/>
  <c r="Q24" i="14"/>
  <c r="P24" i="14"/>
  <c r="O24" i="14"/>
  <c r="N24" i="14"/>
  <c r="M24" i="14"/>
  <c r="Q23" i="14"/>
  <c r="P23" i="14"/>
  <c r="O23" i="14"/>
  <c r="N23" i="14"/>
  <c r="M23" i="14"/>
  <c r="Q22" i="14"/>
  <c r="P22" i="14"/>
  <c r="O22" i="14"/>
  <c r="N22" i="14"/>
  <c r="M22" i="14"/>
  <c r="Q21" i="14"/>
  <c r="P21" i="14"/>
  <c r="O21" i="14"/>
  <c r="N21" i="14"/>
  <c r="M21" i="14"/>
  <c r="Q20" i="14"/>
  <c r="P20" i="14"/>
  <c r="O20" i="14"/>
  <c r="N20" i="14"/>
  <c r="M20" i="14"/>
  <c r="U20" i="14" s="1"/>
  <c r="W20" i="14" s="1"/>
  <c r="X20" i="14" s="1"/>
  <c r="Q19" i="14"/>
  <c r="P19" i="14"/>
  <c r="O19" i="14"/>
  <c r="N19" i="14"/>
  <c r="M19" i="14"/>
  <c r="Q18" i="14"/>
  <c r="P18" i="14"/>
  <c r="O18" i="14"/>
  <c r="N18" i="14"/>
  <c r="M18" i="14"/>
  <c r="U29" i="14" l="1"/>
  <c r="W29" i="14" s="1"/>
  <c r="X29" i="14" s="1"/>
  <c r="U33" i="14"/>
  <c r="W33" i="14" s="1"/>
  <c r="X33" i="14" s="1"/>
  <c r="V36" i="14"/>
  <c r="U74" i="14"/>
  <c r="W74" i="14" s="1"/>
  <c r="X74" i="14" s="1"/>
  <c r="V68" i="14"/>
  <c r="V22" i="14"/>
  <c r="U19" i="14"/>
  <c r="W19" i="14" s="1"/>
  <c r="X19" i="14" s="1"/>
  <c r="U23" i="14"/>
  <c r="W23" i="14" s="1"/>
  <c r="X23" i="14" s="1"/>
  <c r="U27" i="14"/>
  <c r="W27" i="14" s="1"/>
  <c r="X27" i="14" s="1"/>
  <c r="U30" i="14"/>
  <c r="W30" i="14" s="1"/>
  <c r="X30" i="14" s="1"/>
  <c r="U48" i="14"/>
  <c r="W48" i="14" s="1"/>
  <c r="X48" i="14" s="1"/>
  <c r="U60" i="14"/>
  <c r="W60" i="14" s="1"/>
  <c r="X60" i="14" s="1"/>
  <c r="U64" i="14"/>
  <c r="W64" i="14" s="1"/>
  <c r="X64" i="14" s="1"/>
  <c r="U72" i="14"/>
  <c r="W72" i="14" s="1"/>
  <c r="X72" i="14" s="1"/>
  <c r="V72" i="14"/>
  <c r="U38" i="14"/>
  <c r="W38" i="14" s="1"/>
  <c r="X38" i="14" s="1"/>
  <c r="V65" i="14"/>
  <c r="S38" i="14"/>
  <c r="S42" i="14"/>
  <c r="U51" i="14"/>
  <c r="W51" i="14" s="1"/>
  <c r="X51" i="14" s="1"/>
  <c r="V19" i="14"/>
  <c r="U26" i="14"/>
  <c r="W26" i="14" s="1"/>
  <c r="X26" i="14" s="1"/>
  <c r="U31" i="14"/>
  <c r="W31" i="14" s="1"/>
  <c r="X31" i="14" s="1"/>
  <c r="U36" i="14"/>
  <c r="W36" i="14" s="1"/>
  <c r="X36" i="14" s="1"/>
  <c r="U40" i="14"/>
  <c r="W40" i="14" s="1"/>
  <c r="X40" i="14" s="1"/>
  <c r="V40" i="14"/>
  <c r="U43" i="14"/>
  <c r="W43" i="14" s="1"/>
  <c r="X43" i="14" s="1"/>
  <c r="U47" i="14"/>
  <c r="W47" i="14" s="1"/>
  <c r="X47" i="14" s="1"/>
  <c r="U54" i="14"/>
  <c r="W54" i="14" s="1"/>
  <c r="X54" i="14" s="1"/>
  <c r="U58" i="14"/>
  <c r="W58" i="14" s="1"/>
  <c r="X58" i="14" s="1"/>
  <c r="U62" i="14"/>
  <c r="W62" i="14" s="1"/>
  <c r="X62" i="14" s="1"/>
  <c r="V78" i="14"/>
  <c r="S79" i="14"/>
  <c r="U84" i="14"/>
  <c r="W84" i="14" s="1"/>
  <c r="X84" i="14" s="1"/>
  <c r="S20" i="14"/>
  <c r="S23" i="14"/>
  <c r="V33" i="14"/>
  <c r="V46" i="14"/>
  <c r="S51" i="14"/>
  <c r="S58" i="14"/>
  <c r="V77" i="14"/>
  <c r="V85" i="14"/>
  <c r="S27" i="14"/>
  <c r="S29" i="14"/>
  <c r="V45" i="14"/>
  <c r="V49" i="14"/>
  <c r="U52" i="14"/>
  <c r="W52" i="14" s="1"/>
  <c r="X52" i="14" s="1"/>
  <c r="V52" i="14"/>
  <c r="U56" i="14"/>
  <c r="W56" i="14" s="1"/>
  <c r="X56" i="14" s="1"/>
  <c r="V56" i="14"/>
  <c r="V62" i="14"/>
  <c r="S67" i="14"/>
  <c r="S74" i="14"/>
  <c r="S82" i="14"/>
  <c r="V42" i="14"/>
  <c r="S47" i="14"/>
  <c r="S54" i="14"/>
  <c r="V58" i="14"/>
  <c r="V61" i="14"/>
  <c r="S63" i="14"/>
  <c r="S66" i="14"/>
  <c r="U68" i="14"/>
  <c r="W68" i="14" s="1"/>
  <c r="X68" i="14" s="1"/>
  <c r="S70" i="14"/>
  <c r="V74" i="14"/>
  <c r="V84" i="14"/>
  <c r="U24" i="14"/>
  <c r="W24" i="14" s="1"/>
  <c r="X24" i="14" s="1"/>
  <c r="V24" i="14"/>
  <c r="V28" i="14"/>
  <c r="V29" i="14"/>
  <c r="V32" i="14"/>
  <c r="V38" i="14"/>
  <c r="V41" i="14"/>
  <c r="S43" i="14"/>
  <c r="V48" i="14"/>
  <c r="S50" i="14"/>
  <c r="V54" i="14"/>
  <c r="V57" i="14"/>
  <c r="S59" i="14"/>
  <c r="V64" i="14"/>
  <c r="U66" i="14"/>
  <c r="W66" i="14" s="1"/>
  <c r="X66" i="14" s="1"/>
  <c r="V70" i="14"/>
  <c r="V73" i="14"/>
  <c r="S75" i="14"/>
  <c r="S78" i="14"/>
  <c r="U80" i="14"/>
  <c r="W80" i="14" s="1"/>
  <c r="X80" i="14" s="1"/>
  <c r="V80" i="14"/>
  <c r="U82" i="14"/>
  <c r="W82" i="14" s="1"/>
  <c r="X82" i="14" s="1"/>
  <c r="V18" i="14"/>
  <c r="P86" i="14"/>
  <c r="V21" i="14"/>
  <c r="V25" i="14"/>
  <c r="S30" i="14"/>
  <c r="V37" i="14"/>
  <c r="S39" i="14"/>
  <c r="U44" i="14"/>
  <c r="W44" i="14" s="1"/>
  <c r="X44" i="14" s="1"/>
  <c r="V44" i="14"/>
  <c r="S46" i="14"/>
  <c r="V50" i="14"/>
  <c r="V53" i="14"/>
  <c r="S55" i="14"/>
  <c r="V60" i="14"/>
  <c r="S62" i="14"/>
  <c r="V66" i="14"/>
  <c r="V69" i="14"/>
  <c r="S71" i="14"/>
  <c r="U76" i="14"/>
  <c r="W76" i="14" s="1"/>
  <c r="X76" i="14" s="1"/>
  <c r="V76" i="14"/>
  <c r="U78" i="14"/>
  <c r="W78" i="14" s="1"/>
  <c r="X78" i="14" s="1"/>
  <c r="V82" i="14"/>
  <c r="V23" i="14"/>
  <c r="U25" i="14"/>
  <c r="W25" i="14" s="1"/>
  <c r="X25" i="14" s="1"/>
  <c r="V26" i="14"/>
  <c r="V27" i="14"/>
  <c r="V31" i="14"/>
  <c r="S33" i="14"/>
  <c r="V34" i="14"/>
  <c r="S35" i="14"/>
  <c r="V81" i="14"/>
  <c r="S83" i="14"/>
  <c r="M86" i="14"/>
  <c r="U18" i="14"/>
  <c r="S18" i="14"/>
  <c r="S21" i="14"/>
  <c r="U28" i="14"/>
  <c r="S28" i="14"/>
  <c r="S24" i="14"/>
  <c r="U41" i="14"/>
  <c r="W41" i="14" s="1"/>
  <c r="X41" i="14" s="1"/>
  <c r="S41" i="14"/>
  <c r="U45" i="14"/>
  <c r="W45" i="14" s="1"/>
  <c r="X45" i="14" s="1"/>
  <c r="S45" i="14"/>
  <c r="U49" i="14"/>
  <c r="W49" i="14" s="1"/>
  <c r="X49" i="14" s="1"/>
  <c r="S49" i="14"/>
  <c r="U53" i="14"/>
  <c r="W53" i="14" s="1"/>
  <c r="X53" i="14" s="1"/>
  <c r="S53" i="14"/>
  <c r="U57" i="14"/>
  <c r="W57" i="14" s="1"/>
  <c r="X57" i="14" s="1"/>
  <c r="S57" i="14"/>
  <c r="U65" i="14"/>
  <c r="W65" i="14" s="1"/>
  <c r="X65" i="14" s="1"/>
  <c r="S65" i="14"/>
  <c r="Q86" i="14"/>
  <c r="O86" i="14"/>
  <c r="S19" i="14"/>
  <c r="N86" i="14"/>
  <c r="S26" i="14"/>
  <c r="U32" i="14"/>
  <c r="W32" i="14" s="1"/>
  <c r="X32" i="14" s="1"/>
  <c r="S32" i="14"/>
  <c r="U34" i="14"/>
  <c r="W34" i="14" s="1"/>
  <c r="X34" i="14" s="1"/>
  <c r="S34" i="14"/>
  <c r="U37" i="14"/>
  <c r="W37" i="14" s="1"/>
  <c r="X37" i="14" s="1"/>
  <c r="S37" i="14"/>
  <c r="U61" i="14"/>
  <c r="W61" i="14" s="1"/>
  <c r="X61" i="14" s="1"/>
  <c r="S61" i="14"/>
  <c r="U69" i="14"/>
  <c r="W69" i="14" s="1"/>
  <c r="X69" i="14" s="1"/>
  <c r="S69" i="14"/>
  <c r="U73" i="14"/>
  <c r="W73" i="14" s="1"/>
  <c r="X73" i="14" s="1"/>
  <c r="S73" i="14"/>
  <c r="U77" i="14"/>
  <c r="W77" i="14" s="1"/>
  <c r="X77" i="14" s="1"/>
  <c r="S77" i="14"/>
  <c r="U81" i="14"/>
  <c r="W81" i="14" s="1"/>
  <c r="X81" i="14" s="1"/>
  <c r="S81" i="14"/>
  <c r="U85" i="14"/>
  <c r="W85" i="14" s="1"/>
  <c r="X85" i="14" s="1"/>
  <c r="S85" i="14"/>
  <c r="V20" i="14"/>
  <c r="U21" i="14"/>
  <c r="W21" i="14" s="1"/>
  <c r="X21" i="14" s="1"/>
  <c r="U22" i="14"/>
  <c r="W22" i="14" s="1"/>
  <c r="X22" i="14" s="1"/>
  <c r="S22" i="14"/>
  <c r="S25" i="14"/>
  <c r="V30" i="14"/>
  <c r="S31" i="14"/>
  <c r="V35" i="14"/>
  <c r="S36" i="14"/>
  <c r="V39" i="14"/>
  <c r="S40" i="14"/>
  <c r="V43" i="14"/>
  <c r="S44" i="14"/>
  <c r="V47" i="14"/>
  <c r="S48" i="14"/>
  <c r="V51" i="14"/>
  <c r="S52" i="14"/>
  <c r="V55" i="14"/>
  <c r="S56" i="14"/>
  <c r="V59" i="14"/>
  <c r="S60" i="14"/>
  <c r="V63" i="14"/>
  <c r="S64" i="14"/>
  <c r="V67" i="14"/>
  <c r="S68" i="14"/>
  <c r="V71" i="14"/>
  <c r="S72" i="14"/>
  <c r="V75" i="14"/>
  <c r="S76" i="14"/>
  <c r="V79" i="14"/>
  <c r="S80" i="14"/>
  <c r="V83" i="14"/>
  <c r="S84" i="14"/>
  <c r="W28" i="14" l="1"/>
  <c r="X28" i="14" s="1"/>
  <c r="V86" i="14"/>
  <c r="U86" i="14"/>
  <c r="W18" i="14"/>
  <c r="X18" i="14" s="1"/>
  <c r="S86" i="14"/>
  <c r="W86" i="14" l="1"/>
</calcChain>
</file>

<file path=xl/sharedStrings.xml><?xml version="1.0" encoding="utf-8"?>
<sst xmlns="http://schemas.openxmlformats.org/spreadsheetml/2006/main" count="642" uniqueCount="188">
  <si>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</si>
  <si>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</si>
  <si>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</si>
  <si>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</si>
  <si>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</si>
  <si>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</si>
  <si>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</si>
  <si>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</si>
  <si>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</si>
  <si>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</si>
  <si>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</si>
  <si>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</si>
  <si>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</si>
  <si>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</si>
  <si>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</si>
  <si>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</si>
  <si>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</si>
  <si>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</si>
  <si>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</si>
  <si>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</si>
  <si>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</si>
  <si>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</si>
  <si>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</si>
  <si>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</si>
  <si>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</si>
  <si>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</si>
  <si>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</si>
  <si>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</si>
  <si>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</si>
  <si>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</si>
  <si>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</si>
  <si>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</si>
  <si>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CORRECTOR</t>
  </si>
  <si>
    <t>Totales en RD$</t>
  </si>
  <si>
    <t>ADRIAN RAFAEL MORALES GONZALEZ</t>
  </si>
  <si>
    <t>Departamento de Registro, Control y Nómina</t>
  </si>
  <si>
    <t>JUAN DIEGO MOLINEAUX ROJAS</t>
  </si>
  <si>
    <t>TECNICO DE REDES DE SERVICIOS</t>
  </si>
  <si>
    <t>MELISSA CONTRERAS PAREDES</t>
  </si>
  <si>
    <t>CRISEIDY LAUREANO MERCEDES</t>
  </si>
  <si>
    <t>SUANY YADILSA MAURICIO JAINA</t>
  </si>
  <si>
    <t>CRISTIAN COLBERT BAEZ VASQUEZ</t>
  </si>
  <si>
    <t>PROMOTOR</t>
  </si>
  <si>
    <t>MARIA ALEJANDRA CORONADO VALDEZ</t>
  </si>
  <si>
    <t>KATIUSKA CALDERON ABAD</t>
  </si>
  <si>
    <t>AUXILIAR ADMINISTRATIVO</t>
  </si>
  <si>
    <t>EMELY MARIA PARRA BONILLA</t>
  </si>
  <si>
    <t>YAROLY MARCELL PEÑA GOMEZ</t>
  </si>
  <si>
    <t>LADY LAURA DIAZ SURIEL</t>
  </si>
  <si>
    <t>MARIA FILOMENA GONZALEZ CANALDA</t>
  </si>
  <si>
    <t>RUTH NOLASCO LAMARCHE</t>
  </si>
  <si>
    <t>VICERRECTORIA ACADEMICA-  ISFODOSU</t>
  </si>
  <si>
    <t>EVALUADOR DE PLANES Y PROGRAM</t>
  </si>
  <si>
    <t>ANGELO DE JESUS NUÑEZ GARCIA</t>
  </si>
  <si>
    <t>COORDINADOR DE PROGRAMA DE FO</t>
  </si>
  <si>
    <t>MIGUEL ISRAEL BENNASAR GARCIA</t>
  </si>
  <si>
    <t>MAESTRO POR CONTRATO</t>
  </si>
  <si>
    <t>FRANKLIN RAFAEL ASTUDILLO VILLALBA</t>
  </si>
  <si>
    <t>LAURA ALTAIR BARRETO DE CORONA</t>
  </si>
  <si>
    <t>ROGEL RAFAEL ROJAS BELLO</t>
  </si>
  <si>
    <t>OSCAR ALI CORONA SALAZAR</t>
  </si>
  <si>
    <t>RAINIER VICENTE SANCHEZ CAMACHO</t>
  </si>
  <si>
    <t>WILMER LUCIDIO ARZOLAY ABREU</t>
  </si>
  <si>
    <t>MAIRIN JOSEFINA LEMUS BARRIOS</t>
  </si>
  <si>
    <t>MIGUEL ANGEL GUEVARA ACOSTA</t>
  </si>
  <si>
    <t>LUIS ELIGIO VASQUEZ MARQUEZ</t>
  </si>
  <si>
    <t>PEDRO LEONARDO PEÑA DUARTE</t>
  </si>
  <si>
    <t>ANA CRISTINA BOLIVAR ORELLANA</t>
  </si>
  <si>
    <t>ARMANDO JOSE GARCIA ORTIZ</t>
  </si>
  <si>
    <t>MERCEDES  CARMEN ACOSTA</t>
  </si>
  <si>
    <t>DIRWIN ALFONSO MUÑOZ PINTO</t>
  </si>
  <si>
    <t>BLADIMIR JOSE GOMEZ MARVAL</t>
  </si>
  <si>
    <t>RAFAEL PASTOR MARTINEZ VARGAS</t>
  </si>
  <si>
    <t>LOLYMAR DE LOS ANGELES ROMERO MAZA</t>
  </si>
  <si>
    <t>FANNY LORENA LEON BRICEÑO</t>
  </si>
  <si>
    <t>TAMARA MARIA MOLERO PAREDES</t>
  </si>
  <si>
    <t>ULISES JAVIER JAUREGUI HAZA</t>
  </si>
  <si>
    <t>MIGUEL ANGEL MORALES TOYO</t>
  </si>
  <si>
    <t>FERNANDO JOSE TAPIA LUZARDO</t>
  </si>
  <si>
    <t>JOSE ATILIO GUERRERO</t>
  </si>
  <si>
    <t>NEWMAN YONANDER ZAMBRANO LEAL</t>
  </si>
  <si>
    <t>FELIPE DE JESUS CORDERO GONZALEZ</t>
  </si>
  <si>
    <t>JESUS RAMON GUILLEN RUIZ</t>
  </si>
  <si>
    <t>CLAUDIA VIVIANA BARBOSA MORALES</t>
  </si>
  <si>
    <t>FERNANDO MAURICIO GARCIA LEGUIZAMON</t>
  </si>
  <si>
    <t>JACQUELINE MURILLO GARNICA</t>
  </si>
  <si>
    <t>RAMIRO RUEDA ENCISO</t>
  </si>
  <si>
    <t>JUANA SANCHEZ SERRANO SANCHEZ</t>
  </si>
  <si>
    <t>RICHARD FELIPE ALMAGUER LOPEZ</t>
  </si>
  <si>
    <t>BELKIS JAMILETH DUARTE NARES</t>
  </si>
  <si>
    <t>ANGNERYS GRACIELA TORREALBA ESPINOZ</t>
  </si>
  <si>
    <t>NOUR ADOUMIEH COCONAS</t>
  </si>
  <si>
    <t>JESSICA HERNANDEZ MORILLO</t>
  </si>
  <si>
    <t>ALEXANDRA LLINAS FLORENTINO</t>
  </si>
  <si>
    <t>HILDA MELIS GRAS</t>
  </si>
  <si>
    <t>EDELL RUBEN ESCALANTE MARTINEZ</t>
  </si>
  <si>
    <t>DIANA ALEJANDRA MURCIA STERLING</t>
  </si>
  <si>
    <t>HUNBERTO GONZALEZ OLIVA</t>
  </si>
  <si>
    <t>ZORAIDA DE JESUS LANTIGUA ROJAS</t>
  </si>
  <si>
    <t>GREGORY SEBASTIEN J. BOURDEAU</t>
  </si>
  <si>
    <t>SALVADOR CASTILLO RODRIGUEZ</t>
  </si>
  <si>
    <t>LUZ STELLA CALDERON REBELLON</t>
  </si>
  <si>
    <t>MONICA IZABEL VELIZ PEREZ DE ESTRAD</t>
  </si>
  <si>
    <t>NIURKA FIGUEREDO REMON</t>
  </si>
  <si>
    <t>CONSUELO HEVIA GARCIA</t>
  </si>
  <si>
    <t>EMILIO VILLANUEVA CAGIGAS</t>
  </si>
  <si>
    <t>VILMA DEL VALLE LANZA CASTILLO</t>
  </si>
  <si>
    <t>PRIMITIVO BELEN ACOSTA HUMANEZ</t>
  </si>
  <si>
    <t>IBRAHIN CLAVEL HERNANDEZ</t>
  </si>
  <si>
    <t>DEPARTAMENTO DE MERCADEO- ISFODOSU</t>
  </si>
  <si>
    <t>DEPARTAMENTO DE TECNOLOGIAS DE LA INFORMACION Y COMUNICACION-  ISFODOSU</t>
  </si>
  <si>
    <t>DEPARTAMENTO DE PUBLICACIONES- ISFODOSU</t>
  </si>
  <si>
    <t>DIVISION DE ACTIVOS FIJOS- ISFODOSU</t>
  </si>
  <si>
    <t>DIRECCION DE POSTGRADO Y EDUCACION PERMANENTE-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</si>
  <si>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</si>
  <si>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</si>
  <si>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</si>
  <si>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</si>
  <si>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RUM</t>
  </si>
  <si>
    <t>DIVISION DE AREAS ACADEMICAS- REMH</t>
  </si>
  <si>
    <t>Nómina Personal Carácter Eventual -OCTUBRE 2023</t>
  </si>
  <si>
    <t>Cedula</t>
  </si>
  <si>
    <t>Tarjeta</t>
  </si>
  <si>
    <t>Ingreso Bruto</t>
  </si>
  <si>
    <t>Otros Ing.</t>
  </si>
  <si>
    <t>Total Ing.</t>
  </si>
  <si>
    <t>AFP</t>
  </si>
  <si>
    <t>ISR</t>
  </si>
  <si>
    <t>SFS</t>
  </si>
  <si>
    <t>Otros Desc.</t>
  </si>
  <si>
    <t>Total Desc.</t>
  </si>
  <si>
    <t>Neto</t>
  </si>
  <si>
    <t>00-001-0074168-5</t>
  </si>
  <si>
    <t>00-001-0089742-0</t>
  </si>
  <si>
    <t>00-001-1104592-8</t>
  </si>
  <si>
    <t>CORRECTOR (A) DE ESTILO</t>
  </si>
  <si>
    <t>00-001-1828545-1</t>
  </si>
  <si>
    <t>00-012-0122241-9</t>
  </si>
  <si>
    <t>00-025-0052770-6</t>
  </si>
  <si>
    <t>00-061-0029517-6</t>
  </si>
  <si>
    <t>00-223-0179168-1</t>
  </si>
  <si>
    <t>00-402-0036072-1</t>
  </si>
  <si>
    <t>00-402-1140484-9</t>
  </si>
  <si>
    <t>00-402-1240483-0</t>
  </si>
  <si>
    <t>00-402-1267321-0</t>
  </si>
  <si>
    <t>00-402-2526224-1</t>
  </si>
  <si>
    <t>00-402-2605603-0</t>
  </si>
  <si>
    <t>00-402-3773475-7</t>
  </si>
  <si>
    <t>ADM</t>
  </si>
  <si>
    <t>00-001-1422204-5</t>
  </si>
  <si>
    <t>00-001-1452056-2</t>
  </si>
  <si>
    <t>00-001-1755194-5</t>
  </si>
  <si>
    <t>00-023-0138719-3</t>
  </si>
  <si>
    <t>00-031-0498167-9</t>
  </si>
  <si>
    <t>00-054-0061075-3</t>
  </si>
  <si>
    <t>00-402-2171019-3</t>
  </si>
  <si>
    <t>00-402-2189192-8</t>
  </si>
  <si>
    <t>00-402-4202252-9</t>
  </si>
  <si>
    <t>00-402-4343494-7</t>
  </si>
  <si>
    <t>00-402-4573371-8</t>
  </si>
  <si>
    <t>00-402-4594144-4</t>
  </si>
  <si>
    <t>00-402-5046995-0</t>
  </si>
  <si>
    <t>00-402-5068528-2</t>
  </si>
  <si>
    <t>00-402-5091056-5</t>
  </si>
  <si>
    <t>00-402-5153312-7</t>
  </si>
  <si>
    <t>00-402-5176573-7</t>
  </si>
  <si>
    <t>00-402-5217964-9</t>
  </si>
  <si>
    <t>00-402-5283985-3</t>
  </si>
  <si>
    <t>00-402-5286543-7</t>
  </si>
  <si>
    <t>00-402-5302536-1</t>
  </si>
  <si>
    <t>00-402-5326832-6</t>
  </si>
  <si>
    <t>00-402-5346331-5</t>
  </si>
  <si>
    <t>00-402-5360536-0</t>
  </si>
  <si>
    <t>00-402-5365422-8</t>
  </si>
  <si>
    <t>00-402-5365635-5</t>
  </si>
  <si>
    <t>00-402-5391532-2</t>
  </si>
  <si>
    <t>00-402-5396833-9</t>
  </si>
  <si>
    <t>00-402-5419243-4</t>
  </si>
  <si>
    <t>00-402-5428013-0</t>
  </si>
  <si>
    <t>AT600815</t>
  </si>
  <si>
    <t>AU385692</t>
  </si>
  <si>
    <t>AW900785</t>
  </si>
  <si>
    <t>AW902002</t>
  </si>
  <si>
    <t>BA889895</t>
  </si>
  <si>
    <t>K808101</t>
  </si>
  <si>
    <t>K873509</t>
  </si>
  <si>
    <t>PAC265338</t>
  </si>
  <si>
    <t>DOC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</si>
</sst>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/>
  </cellXfs>
  <cellStyles count="2">
    <cellStyle name="Millares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10</xdr:col>
      <xdr:colOff>950914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DD7FC32-4D0E-4957-9D74-8F66B03D6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337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EA131-77BF-42B9-AD2D-799471AEB3AC}">
  <sheetPr>
    <pageSetUpPr fitToPage="1"/>
  </sheetPr>
  <dimension ref="B1:AL86"/>
  <sheetViews>
    <sheetView showGridLines="0" tabSelected="1" view="pageBreakPreview" topLeftCell="A32" zoomScale="80" zoomScaleNormal="100" zoomScaleSheetLayoutView="80" workbookViewId="0">
      <selection activeCell="X8" sqref="X1:AL1048576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89.7109375" style="28" customWidth="1"/>
    <col min="4" max="4" width="40.7109375" style="8" customWidth="1"/>
    <col min="5" max="5" width="34.42578125" style="8" customWidth="1"/>
    <col min="6" max="6" width="20.7109375" style="8" customWidth="1"/>
    <col min="7" max="7" width="8.7109375" style="8" customWidth="1"/>
    <col min="8" max="9" width="10.85546875" style="8" customWidth="1"/>
    <col min="10" max="10" width="22.7109375" style="8" customWidth="1"/>
    <col min="11" max="11" width="16" style="8" customWidth="1"/>
    <col min="12" max="12" width="9" style="8" customWidth="1"/>
    <col min="13" max="13" width="17.42578125" style="8" customWidth="1"/>
    <col min="14" max="14" width="16.28515625" style="8" customWidth="1"/>
    <col min="15" max="15" width="26.28515625" style="8" customWidth="1"/>
    <col min="16" max="16" width="17.42578125" style="8" customWidth="1"/>
    <col min="17" max="17" width="16.28515625" style="8" customWidth="1"/>
    <col min="18" max="18" width="37.42578125" style="8" customWidth="1"/>
    <col min="19" max="19" width="17.85546875" style="8" bestFit="1" customWidth="1"/>
    <col min="20" max="20" width="21.28515625" style="8" customWidth="1"/>
    <col min="21" max="21" width="24.28515625" style="8" customWidth="1"/>
    <col min="22" max="22" width="17.85546875" style="8" customWidth="1"/>
    <col min="23" max="23" width="22.140625" style="8" customWidth="1"/>
    <col min="24" max="24" width="12.28515625" style="8" hidden="1" customWidth="1"/>
    <col min="25" max="38" width="0" style="8" hidden="1" customWidth="1"/>
    <col min="39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spans="2:23" s="4" customFormat="1" ht="18" customHeight="1" x14ac:dyDescent="0.2">
      <c r="B11" s="41" t="s">
        <v>35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</row>
    <row r="12" spans="2:23" s="4" customFormat="1" ht="18" x14ac:dyDescent="0.2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2:23" s="4" customFormat="1" ht="15.75" x14ac:dyDescent="0.25">
      <c r="B13" s="42" t="s">
        <v>120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</row>
    <row r="14" spans="2:23" x14ac:dyDescent="0.2">
      <c r="B14" s="37" t="s">
        <v>1</v>
      </c>
      <c r="C14" s="7"/>
      <c r="D14" s="43" t="s">
        <v>2</v>
      </c>
      <c r="E14" s="43" t="s">
        <v>3</v>
      </c>
      <c r="F14" s="37" t="s">
        <v>4</v>
      </c>
      <c r="G14" s="37" t="s">
        <v>5</v>
      </c>
      <c r="H14" s="44" t="s">
        <v>6</v>
      </c>
      <c r="I14" s="44"/>
      <c r="J14" s="36" t="s">
        <v>7</v>
      </c>
      <c r="K14" s="36" t="s">
        <v>8</v>
      </c>
      <c r="L14" s="36" t="s">
        <v>9</v>
      </c>
      <c r="M14" s="37" t="s">
        <v>10</v>
      </c>
      <c r="N14" s="37"/>
      <c r="O14" s="37"/>
      <c r="P14" s="37"/>
      <c r="Q14" s="37"/>
      <c r="R14" s="37"/>
      <c r="S14" s="37"/>
      <c r="T14" s="32"/>
      <c r="U14" s="38" t="s">
        <v>11</v>
      </c>
      <c r="V14" s="38"/>
      <c r="W14" s="36" t="s">
        <v>12</v>
      </c>
    </row>
    <row r="15" spans="2:23" x14ac:dyDescent="0.2">
      <c r="B15" s="37"/>
      <c r="C15" s="9"/>
      <c r="D15" s="43"/>
      <c r="E15" s="43"/>
      <c r="F15" s="37"/>
      <c r="G15" s="37"/>
      <c r="H15" s="44"/>
      <c r="I15" s="44"/>
      <c r="J15" s="36"/>
      <c r="K15" s="36"/>
      <c r="L15" s="36"/>
      <c r="M15" s="39" t="s">
        <v>13</v>
      </c>
      <c r="N15" s="39"/>
      <c r="O15" s="10"/>
      <c r="P15" s="39" t="s">
        <v>14</v>
      </c>
      <c r="Q15" s="39"/>
      <c r="R15" s="34" t="s">
        <v>15</v>
      </c>
      <c r="S15" s="34" t="s">
        <v>16</v>
      </c>
      <c r="T15" s="34" t="s">
        <v>17</v>
      </c>
      <c r="U15" s="34" t="s">
        <v>18</v>
      </c>
      <c r="V15" s="34" t="s">
        <v>19</v>
      </c>
      <c r="W15" s="36"/>
    </row>
    <row r="16" spans="2:23" s="12" customFormat="1" ht="24" x14ac:dyDescent="0.2">
      <c r="B16" s="37"/>
      <c r="C16" s="11" t="s">
        <v>20</v>
      </c>
      <c r="D16" s="43"/>
      <c r="E16" s="43"/>
      <c r="F16" s="37"/>
      <c r="G16" s="37"/>
      <c r="H16" s="31" t="s">
        <v>21</v>
      </c>
      <c r="I16" s="31" t="s">
        <v>22</v>
      </c>
      <c r="J16" s="36"/>
      <c r="K16" s="36"/>
      <c r="L16" s="36"/>
      <c r="M16" s="30" t="s">
        <v>23</v>
      </c>
      <c r="N16" s="30" t="s">
        <v>24</v>
      </c>
      <c r="O16" s="29" t="s">
        <v>25</v>
      </c>
      <c r="P16" s="30" t="s">
        <v>26</v>
      </c>
      <c r="Q16" s="30" t="s">
        <v>27</v>
      </c>
      <c r="R16" s="34"/>
      <c r="S16" s="34"/>
      <c r="T16" s="34"/>
      <c r="U16" s="34"/>
      <c r="V16" s="34"/>
      <c r="W16" s="36"/>
    </row>
    <row r="17" spans="2:38" s="12" customFormat="1" ht="15" x14ac:dyDescent="0.25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  <c r="Y17" t="s">
        <v>2</v>
      </c>
      <c r="Z17" t="s">
        <v>3</v>
      </c>
      <c r="AA17" t="s">
        <v>121</v>
      </c>
      <c r="AB17" t="s">
        <v>122</v>
      </c>
      <c r="AC17" t="s">
        <v>123</v>
      </c>
      <c r="AD17" t="s">
        <v>124</v>
      </c>
      <c r="AE17" t="s">
        <v>125</v>
      </c>
      <c r="AF17" t="s">
        <v>126</v>
      </c>
      <c r="AG17" t="s">
        <v>127</v>
      </c>
      <c r="AH17" t="s">
        <v>128</v>
      </c>
      <c r="AI17" t="s">
        <v>129</v>
      </c>
      <c r="AJ17" t="s">
        <v>130</v>
      </c>
      <c r="AK17" t="s">
        <v>131</v>
      </c>
    </row>
    <row r="18" spans="2:38" ht="15" x14ac:dyDescent="0.25">
      <c r="B18" s="19">
        <v>1</v>
      </c>
      <c r="C18" s="20" t="s">
        <v>109</v>
      </c>
      <c r="D18" s="21" t="s">
        <v>53</v>
      </c>
      <c r="E18" s="21" t="s">
        <v>42</v>
      </c>
      <c r="F18" s="22" t="s">
        <v>29</v>
      </c>
      <c r="G18" s="22" t="s">
        <v>30</v>
      </c>
      <c r="H18" s="23">
        <v>45170</v>
      </c>
      <c r="I18" s="23">
        <v>45351</v>
      </c>
      <c r="J18" s="24">
        <v>30000</v>
      </c>
      <c r="K18" s="24">
        <v>0</v>
      </c>
      <c r="L18" s="24">
        <v>0</v>
      </c>
      <c r="M18" s="24">
        <f>+J18*2.87%</f>
        <v>861</v>
      </c>
      <c r="N18" s="24">
        <f>J18*7.1%</f>
        <v>2130</v>
      </c>
      <c r="O18" s="24">
        <f>J18*1.15%</f>
        <v>345</v>
      </c>
      <c r="P18" s="24">
        <f>+J18*3.04%</f>
        <v>912</v>
      </c>
      <c r="Q18" s="24">
        <f>J18*7.09%</f>
        <v>2127</v>
      </c>
      <c r="R18" s="24">
        <v>0</v>
      </c>
      <c r="S18" s="24">
        <f>M18+N18+O18+P18+Q18</f>
        <v>6375</v>
      </c>
      <c r="T18" s="24">
        <v>0</v>
      </c>
      <c r="U18" s="24">
        <f>+M18+P18+R18+T18+K18+L18</f>
        <v>1773</v>
      </c>
      <c r="V18" s="24">
        <f>+Q18+O18+N18</f>
        <v>4602</v>
      </c>
      <c r="W18" s="24">
        <f>+J18-U18</f>
        <v>28227</v>
      </c>
      <c r="X18" s="46">
        <f>+W18-AK18</f>
        <v>0</v>
      </c>
      <c r="Y18" t="s">
        <v>53</v>
      </c>
      <c r="Z18" t="s">
        <v>42</v>
      </c>
      <c r="AA18" t="s">
        <v>143</v>
      </c>
      <c r="AB18">
        <v>64</v>
      </c>
      <c r="AC18" s="45">
        <v>30000</v>
      </c>
      <c r="AD18">
        <v>0</v>
      </c>
      <c r="AE18" s="45">
        <v>30000</v>
      </c>
      <c r="AF18">
        <v>861</v>
      </c>
      <c r="AG18">
        <v>0</v>
      </c>
      <c r="AH18">
        <v>912</v>
      </c>
      <c r="AI18">
        <v>0</v>
      </c>
      <c r="AJ18" s="45">
        <v>1773</v>
      </c>
      <c r="AK18" s="45">
        <v>28227</v>
      </c>
      <c r="AL18" s="8" t="s">
        <v>148</v>
      </c>
    </row>
    <row r="19" spans="2:38" ht="15" x14ac:dyDescent="0.25">
      <c r="B19" s="19">
        <f>1+B18</f>
        <v>2</v>
      </c>
      <c r="C19" s="20" t="s">
        <v>109</v>
      </c>
      <c r="D19" s="21" t="s">
        <v>39</v>
      </c>
      <c r="E19" s="21" t="s">
        <v>42</v>
      </c>
      <c r="F19" s="22" t="s">
        <v>29</v>
      </c>
      <c r="G19" s="22" t="s">
        <v>31</v>
      </c>
      <c r="H19" s="23">
        <v>45170</v>
      </c>
      <c r="I19" s="23">
        <v>45351</v>
      </c>
      <c r="J19" s="24">
        <v>30000</v>
      </c>
      <c r="K19" s="24">
        <v>0</v>
      </c>
      <c r="L19" s="24">
        <v>0</v>
      </c>
      <c r="M19" s="24">
        <f>+J19*2.87%</f>
        <v>861</v>
      </c>
      <c r="N19" s="24">
        <f>J19*7.1%</f>
        <v>2130</v>
      </c>
      <c r="O19" s="24">
        <f>J19*1.15%</f>
        <v>345</v>
      </c>
      <c r="P19" s="24">
        <f>+J19*3.04%</f>
        <v>912</v>
      </c>
      <c r="Q19" s="24">
        <f>J19*7.09%</f>
        <v>2127</v>
      </c>
      <c r="R19" s="24">
        <v>0</v>
      </c>
      <c r="S19" s="24">
        <f>M19+N19+O19+P19+Q19</f>
        <v>6375</v>
      </c>
      <c r="T19" s="24">
        <v>0</v>
      </c>
      <c r="U19" s="24">
        <f>+M19+P19+R19+T19+K19+L19</f>
        <v>1773</v>
      </c>
      <c r="V19" s="24">
        <f>+Q19+O19+N19</f>
        <v>4602</v>
      </c>
      <c r="W19" s="24">
        <f>+J19-U19</f>
        <v>28227</v>
      </c>
      <c r="X19" s="46">
        <f>+W19-AK19</f>
        <v>0</v>
      </c>
      <c r="Y19" t="s">
        <v>39</v>
      </c>
      <c r="Z19" t="s">
        <v>42</v>
      </c>
      <c r="AA19" t="s">
        <v>138</v>
      </c>
      <c r="AB19">
        <v>12</v>
      </c>
      <c r="AC19" s="45">
        <v>30000</v>
      </c>
      <c r="AD19">
        <v>0</v>
      </c>
      <c r="AE19" s="45">
        <v>30000</v>
      </c>
      <c r="AF19">
        <v>861</v>
      </c>
      <c r="AG19">
        <v>0</v>
      </c>
      <c r="AH19">
        <v>912</v>
      </c>
      <c r="AI19">
        <v>0</v>
      </c>
      <c r="AJ19" s="45">
        <v>1773</v>
      </c>
      <c r="AK19" s="45">
        <v>28227</v>
      </c>
      <c r="AL19" s="8" t="s">
        <v>148</v>
      </c>
    </row>
    <row r="20" spans="2:38" ht="15" x14ac:dyDescent="0.25">
      <c r="B20" s="19">
        <f t="shared" ref="B20:B83" si="0">1+B19</f>
        <v>3</v>
      </c>
      <c r="C20" s="20" t="s">
        <v>109</v>
      </c>
      <c r="D20" s="21" t="s">
        <v>41</v>
      </c>
      <c r="E20" s="21" t="s">
        <v>42</v>
      </c>
      <c r="F20" s="22" t="s">
        <v>29</v>
      </c>
      <c r="G20" s="22" t="s">
        <v>30</v>
      </c>
      <c r="H20" s="23">
        <v>45170</v>
      </c>
      <c r="I20" s="23">
        <v>45351</v>
      </c>
      <c r="J20" s="24">
        <v>30000</v>
      </c>
      <c r="K20" s="24">
        <v>0</v>
      </c>
      <c r="L20" s="24">
        <v>0</v>
      </c>
      <c r="M20" s="24">
        <f>+J20*2.87%</f>
        <v>861</v>
      </c>
      <c r="N20" s="24">
        <f>J20*7.1%</f>
        <v>2130</v>
      </c>
      <c r="O20" s="24">
        <f>J20*1.15%</f>
        <v>345</v>
      </c>
      <c r="P20" s="24">
        <f>+J20*3.04%</f>
        <v>912</v>
      </c>
      <c r="Q20" s="24">
        <f>J20*7.09%</f>
        <v>2127</v>
      </c>
      <c r="R20" s="24">
        <v>0</v>
      </c>
      <c r="S20" s="24">
        <f>M20+N20+O20+P20+Q20</f>
        <v>6375</v>
      </c>
      <c r="T20" s="24">
        <v>0</v>
      </c>
      <c r="U20" s="24">
        <f>+M20+P20+R20+T20+K20+L20</f>
        <v>1773</v>
      </c>
      <c r="V20" s="24">
        <f>+Q20+O20+N20</f>
        <v>4602</v>
      </c>
      <c r="W20" s="24">
        <f>+J20-U20</f>
        <v>28227</v>
      </c>
      <c r="X20" s="46">
        <f>+W20-AK20</f>
        <v>0</v>
      </c>
      <c r="Y20" t="s">
        <v>41</v>
      </c>
      <c r="Z20" t="s">
        <v>42</v>
      </c>
      <c r="AA20" t="s">
        <v>146</v>
      </c>
      <c r="AB20">
        <v>32</v>
      </c>
      <c r="AC20" s="45">
        <v>30000</v>
      </c>
      <c r="AD20">
        <v>0</v>
      </c>
      <c r="AE20" s="45">
        <v>30000</v>
      </c>
      <c r="AF20">
        <v>861</v>
      </c>
      <c r="AG20">
        <v>0</v>
      </c>
      <c r="AH20">
        <v>912</v>
      </c>
      <c r="AI20">
        <v>0</v>
      </c>
      <c r="AJ20" s="45">
        <v>1773</v>
      </c>
      <c r="AK20" s="45">
        <v>28227</v>
      </c>
      <c r="AL20" s="8" t="s">
        <v>148</v>
      </c>
    </row>
    <row r="21" spans="2:38" ht="15" customHeight="1" x14ac:dyDescent="0.25">
      <c r="B21" s="19">
        <f t="shared" si="0"/>
        <v>4</v>
      </c>
      <c r="C21" s="20" t="s">
        <v>109</v>
      </c>
      <c r="D21" s="21" t="s">
        <v>46</v>
      </c>
      <c r="E21" s="21" t="s">
        <v>42</v>
      </c>
      <c r="F21" s="22" t="s">
        <v>29</v>
      </c>
      <c r="G21" s="22" t="s">
        <v>31</v>
      </c>
      <c r="H21" s="23">
        <v>45170</v>
      </c>
      <c r="I21" s="23">
        <v>45351</v>
      </c>
      <c r="J21" s="24">
        <v>30000</v>
      </c>
      <c r="K21" s="24">
        <v>0</v>
      </c>
      <c r="L21" s="24">
        <v>0</v>
      </c>
      <c r="M21" s="24">
        <f>+J21*2.87%</f>
        <v>861</v>
      </c>
      <c r="N21" s="24">
        <f>J21*7.1%</f>
        <v>2130</v>
      </c>
      <c r="O21" s="24">
        <f>J21*1.15%</f>
        <v>345</v>
      </c>
      <c r="P21" s="24">
        <f>+J21*3.04%</f>
        <v>912</v>
      </c>
      <c r="Q21" s="24">
        <f>J21*7.09%</f>
        <v>2127</v>
      </c>
      <c r="R21" s="24">
        <v>0</v>
      </c>
      <c r="S21" s="24">
        <f>M21+N21+O21+P21+Q21</f>
        <v>6375</v>
      </c>
      <c r="T21" s="24">
        <v>0</v>
      </c>
      <c r="U21" s="24">
        <f>+M21+P21+R21+T21+K21+L21</f>
        <v>1773</v>
      </c>
      <c r="V21" s="24">
        <f>+Q21+O21+N21</f>
        <v>4602</v>
      </c>
      <c r="W21" s="24">
        <f>+J21-U21</f>
        <v>28227</v>
      </c>
      <c r="X21" s="46">
        <f>+W21-AK21</f>
        <v>0</v>
      </c>
      <c r="Y21" t="s">
        <v>46</v>
      </c>
      <c r="Z21" t="s">
        <v>42</v>
      </c>
      <c r="AA21" t="s">
        <v>147</v>
      </c>
      <c r="AB21">
        <v>48</v>
      </c>
      <c r="AC21" s="45">
        <v>30000</v>
      </c>
      <c r="AD21">
        <v>0</v>
      </c>
      <c r="AE21" s="45">
        <v>30000</v>
      </c>
      <c r="AF21">
        <v>861</v>
      </c>
      <c r="AG21">
        <v>0</v>
      </c>
      <c r="AH21">
        <v>912</v>
      </c>
      <c r="AI21">
        <v>0</v>
      </c>
      <c r="AJ21" s="45">
        <v>1773</v>
      </c>
      <c r="AK21" s="45">
        <v>28227</v>
      </c>
      <c r="AL21" s="8" t="s">
        <v>148</v>
      </c>
    </row>
    <row r="22" spans="2:38" ht="15" x14ac:dyDescent="0.25">
      <c r="B22" s="19">
        <f t="shared" si="0"/>
        <v>5</v>
      </c>
      <c r="C22" s="20" t="s">
        <v>109</v>
      </c>
      <c r="D22" s="21" t="s">
        <v>48</v>
      </c>
      <c r="E22" s="21" t="s">
        <v>42</v>
      </c>
      <c r="F22" s="22" t="s">
        <v>29</v>
      </c>
      <c r="G22" s="22" t="s">
        <v>31</v>
      </c>
      <c r="H22" s="23">
        <v>45170</v>
      </c>
      <c r="I22" s="23">
        <v>45351</v>
      </c>
      <c r="J22" s="24">
        <v>30000</v>
      </c>
      <c r="K22" s="24">
        <v>0</v>
      </c>
      <c r="L22" s="24">
        <v>0</v>
      </c>
      <c r="M22" s="24">
        <f>+J22*2.87%</f>
        <v>861</v>
      </c>
      <c r="N22" s="24">
        <f>J22*7.1%</f>
        <v>2130</v>
      </c>
      <c r="O22" s="24">
        <f>J22*1.15%</f>
        <v>345</v>
      </c>
      <c r="P22" s="24">
        <f>+J22*3.04%</f>
        <v>912</v>
      </c>
      <c r="Q22" s="24">
        <f>J22*7.09%</f>
        <v>2127</v>
      </c>
      <c r="R22" s="24">
        <v>0</v>
      </c>
      <c r="S22" s="24">
        <f>M22+N22+O22+P22+Q22</f>
        <v>6375</v>
      </c>
      <c r="T22" s="24">
        <v>0</v>
      </c>
      <c r="U22" s="24">
        <f>+M22+P22+R22+T22+K22+L22</f>
        <v>1773</v>
      </c>
      <c r="V22" s="24">
        <f>+Q22+O22+N22</f>
        <v>4602</v>
      </c>
      <c r="W22" s="24">
        <f>+J22-U22</f>
        <v>28227</v>
      </c>
      <c r="X22" s="46">
        <f>+W22-AK22</f>
        <v>0</v>
      </c>
      <c r="Y22" t="s">
        <v>48</v>
      </c>
      <c r="Z22" t="s">
        <v>42</v>
      </c>
      <c r="AA22" t="s">
        <v>137</v>
      </c>
      <c r="AB22">
        <v>56</v>
      </c>
      <c r="AC22" s="45">
        <v>30000</v>
      </c>
      <c r="AD22">
        <v>0</v>
      </c>
      <c r="AE22" s="45">
        <v>30000</v>
      </c>
      <c r="AF22">
        <v>861</v>
      </c>
      <c r="AG22">
        <v>0</v>
      </c>
      <c r="AH22">
        <v>912</v>
      </c>
      <c r="AI22">
        <v>0</v>
      </c>
      <c r="AJ22" s="45">
        <v>1773</v>
      </c>
      <c r="AK22" s="45">
        <v>28227</v>
      </c>
      <c r="AL22" s="8" t="s">
        <v>148</v>
      </c>
    </row>
    <row r="23" spans="2:38" ht="15" x14ac:dyDescent="0.25">
      <c r="B23" s="19">
        <f t="shared" si="0"/>
        <v>6</v>
      </c>
      <c r="C23" s="20" t="s">
        <v>109</v>
      </c>
      <c r="D23" s="21" t="s">
        <v>43</v>
      </c>
      <c r="E23" s="21" t="s">
        <v>42</v>
      </c>
      <c r="F23" s="22" t="s">
        <v>29</v>
      </c>
      <c r="G23" s="22" t="s">
        <v>31</v>
      </c>
      <c r="H23" s="23">
        <v>45170</v>
      </c>
      <c r="I23" s="23">
        <v>45351</v>
      </c>
      <c r="J23" s="24">
        <v>30000</v>
      </c>
      <c r="K23" s="24">
        <v>0</v>
      </c>
      <c r="L23" s="24">
        <v>0</v>
      </c>
      <c r="M23" s="24">
        <f>+J23*2.87%</f>
        <v>861</v>
      </c>
      <c r="N23" s="24">
        <f>J23*7.1%</f>
        <v>2130</v>
      </c>
      <c r="O23" s="24">
        <f>J23*1.15%</f>
        <v>345</v>
      </c>
      <c r="P23" s="24">
        <f>+J23*3.04%</f>
        <v>912</v>
      </c>
      <c r="Q23" s="24">
        <f>J23*7.09%</f>
        <v>2127</v>
      </c>
      <c r="R23" s="24">
        <v>0</v>
      </c>
      <c r="S23" s="24">
        <f>M23+N23+O23+P23+Q23</f>
        <v>6375</v>
      </c>
      <c r="T23" s="24">
        <v>0</v>
      </c>
      <c r="U23" s="24">
        <f>+M23+P23+R23+T23+K23+L23</f>
        <v>1773</v>
      </c>
      <c r="V23" s="24">
        <f>+Q23+O23+N23</f>
        <v>4602</v>
      </c>
      <c r="W23" s="24">
        <f>+J23-U23</f>
        <v>28227</v>
      </c>
      <c r="X23" s="46">
        <f>+W23-AK23</f>
        <v>0</v>
      </c>
      <c r="Y23" t="s">
        <v>43</v>
      </c>
      <c r="Z23" t="s">
        <v>42</v>
      </c>
      <c r="AA23" t="s">
        <v>145</v>
      </c>
      <c r="AB23">
        <v>46</v>
      </c>
      <c r="AC23" s="45">
        <v>30000</v>
      </c>
      <c r="AD23">
        <v>0</v>
      </c>
      <c r="AE23" s="45">
        <v>30000</v>
      </c>
      <c r="AF23">
        <v>861</v>
      </c>
      <c r="AG23">
        <v>0</v>
      </c>
      <c r="AH23">
        <v>912</v>
      </c>
      <c r="AI23">
        <v>0</v>
      </c>
      <c r="AJ23" s="45">
        <v>1773</v>
      </c>
      <c r="AK23" s="45">
        <v>28227</v>
      </c>
      <c r="AL23" s="8" t="s">
        <v>148</v>
      </c>
    </row>
    <row r="24" spans="2:38" ht="15" x14ac:dyDescent="0.25">
      <c r="B24" s="19">
        <f t="shared" si="0"/>
        <v>7</v>
      </c>
      <c r="C24" s="20" t="s">
        <v>109</v>
      </c>
      <c r="D24" s="21" t="s">
        <v>38</v>
      </c>
      <c r="E24" s="21" t="s">
        <v>42</v>
      </c>
      <c r="F24" s="22" t="s">
        <v>29</v>
      </c>
      <c r="G24" s="22" t="s">
        <v>31</v>
      </c>
      <c r="H24" s="23">
        <v>45170</v>
      </c>
      <c r="I24" s="23">
        <v>45351</v>
      </c>
      <c r="J24" s="24">
        <v>30000</v>
      </c>
      <c r="K24" s="24">
        <v>0</v>
      </c>
      <c r="L24" s="24">
        <v>0</v>
      </c>
      <c r="M24" s="24">
        <f>+J24*2.87%</f>
        <v>861</v>
      </c>
      <c r="N24" s="24">
        <f>J24*7.1%</f>
        <v>2130</v>
      </c>
      <c r="O24" s="24">
        <f>J24*1.15%</f>
        <v>345</v>
      </c>
      <c r="P24" s="24">
        <f>+J24*3.04%</f>
        <v>912</v>
      </c>
      <c r="Q24" s="24">
        <f>J24*7.09%</f>
        <v>2127</v>
      </c>
      <c r="R24" s="24">
        <v>0</v>
      </c>
      <c r="S24" s="24">
        <f>M24+N24+O24+P24+Q24</f>
        <v>6375</v>
      </c>
      <c r="T24" s="24">
        <v>0</v>
      </c>
      <c r="U24" s="24">
        <f>+M24+P24+R24+T24+K24+L24</f>
        <v>1773</v>
      </c>
      <c r="V24" s="24">
        <f>+Q24+O24+N24</f>
        <v>4602</v>
      </c>
      <c r="W24" s="24">
        <f>+J24-U24</f>
        <v>28227</v>
      </c>
      <c r="X24" s="46">
        <f>+W24-AK24</f>
        <v>0</v>
      </c>
      <c r="Y24" t="s">
        <v>38</v>
      </c>
      <c r="Z24" t="s">
        <v>42</v>
      </c>
      <c r="AA24" t="s">
        <v>141</v>
      </c>
      <c r="AB24">
        <v>10</v>
      </c>
      <c r="AC24" s="45">
        <v>30000</v>
      </c>
      <c r="AD24">
        <v>0</v>
      </c>
      <c r="AE24" s="45">
        <v>30000</v>
      </c>
      <c r="AF24">
        <v>861</v>
      </c>
      <c r="AG24">
        <v>0</v>
      </c>
      <c r="AH24">
        <v>912</v>
      </c>
      <c r="AI24">
        <v>0</v>
      </c>
      <c r="AJ24" s="45">
        <v>1773</v>
      </c>
      <c r="AK24" s="45">
        <v>28227</v>
      </c>
      <c r="AL24" s="8" t="s">
        <v>148</v>
      </c>
    </row>
    <row r="25" spans="2:38" ht="15" x14ac:dyDescent="0.25">
      <c r="B25" s="19">
        <f t="shared" si="0"/>
        <v>8</v>
      </c>
      <c r="C25" s="20" t="s">
        <v>109</v>
      </c>
      <c r="D25" s="21" t="s">
        <v>40</v>
      </c>
      <c r="E25" s="21" t="s">
        <v>42</v>
      </c>
      <c r="F25" s="22" t="s">
        <v>29</v>
      </c>
      <c r="G25" s="22" t="s">
        <v>31</v>
      </c>
      <c r="H25" s="23">
        <v>45170</v>
      </c>
      <c r="I25" s="23">
        <v>45351</v>
      </c>
      <c r="J25" s="24">
        <v>30000</v>
      </c>
      <c r="K25" s="24">
        <v>0</v>
      </c>
      <c r="L25" s="24">
        <v>0</v>
      </c>
      <c r="M25" s="24">
        <f>+J25*2.87%</f>
        <v>861</v>
      </c>
      <c r="N25" s="24">
        <f>J25*7.1%</f>
        <v>2130</v>
      </c>
      <c r="O25" s="24">
        <f>J25*1.15%</f>
        <v>345</v>
      </c>
      <c r="P25" s="24">
        <f>+J25*3.04%</f>
        <v>912</v>
      </c>
      <c r="Q25" s="24">
        <f>J25*7.09%</f>
        <v>2127</v>
      </c>
      <c r="R25" s="24">
        <v>0</v>
      </c>
      <c r="S25" s="24">
        <f>M25+N25+O25+P25+Q25</f>
        <v>6375</v>
      </c>
      <c r="T25" s="24">
        <v>0</v>
      </c>
      <c r="U25" s="24">
        <f>+M25+P25+R25+T25+K25+L25</f>
        <v>1773</v>
      </c>
      <c r="V25" s="24">
        <f>+Q25+O25+N25</f>
        <v>4602</v>
      </c>
      <c r="W25" s="24">
        <f>+J25-U25</f>
        <v>28227</v>
      </c>
      <c r="X25" s="46">
        <f>+W25-AK25</f>
        <v>0</v>
      </c>
      <c r="Y25" t="s">
        <v>40</v>
      </c>
      <c r="Z25" t="s">
        <v>42</v>
      </c>
      <c r="AA25" t="s">
        <v>139</v>
      </c>
      <c r="AB25">
        <v>30</v>
      </c>
      <c r="AC25" s="45">
        <v>30000</v>
      </c>
      <c r="AD25">
        <v>0</v>
      </c>
      <c r="AE25" s="45">
        <v>30000</v>
      </c>
      <c r="AF25">
        <v>861</v>
      </c>
      <c r="AG25">
        <v>0</v>
      </c>
      <c r="AH25">
        <v>912</v>
      </c>
      <c r="AI25">
        <v>0</v>
      </c>
      <c r="AJ25" s="45">
        <v>1773</v>
      </c>
      <c r="AK25" s="45">
        <v>28227</v>
      </c>
      <c r="AL25" s="8" t="s">
        <v>148</v>
      </c>
    </row>
    <row r="26" spans="2:38" ht="15" x14ac:dyDescent="0.25">
      <c r="B26" s="19">
        <f t="shared" si="0"/>
        <v>9</v>
      </c>
      <c r="C26" s="20" t="s">
        <v>109</v>
      </c>
      <c r="D26" s="21" t="s">
        <v>47</v>
      </c>
      <c r="E26" s="21" t="s">
        <v>42</v>
      </c>
      <c r="F26" s="22" t="s">
        <v>29</v>
      </c>
      <c r="G26" s="22" t="s">
        <v>31</v>
      </c>
      <c r="H26" s="23">
        <v>45231</v>
      </c>
      <c r="I26" s="23">
        <v>45412</v>
      </c>
      <c r="J26" s="24">
        <v>30000</v>
      </c>
      <c r="K26" s="24">
        <v>0</v>
      </c>
      <c r="L26" s="24">
        <v>0</v>
      </c>
      <c r="M26" s="24">
        <f>+J26*2.87%</f>
        <v>861</v>
      </c>
      <c r="N26" s="24">
        <f>J26*7.1%</f>
        <v>2130</v>
      </c>
      <c r="O26" s="24">
        <f>J26*1.15%</f>
        <v>345</v>
      </c>
      <c r="P26" s="24">
        <f>+J26*3.04%</f>
        <v>912</v>
      </c>
      <c r="Q26" s="24">
        <f>J26*7.09%</f>
        <v>2127</v>
      </c>
      <c r="R26" s="24">
        <v>0</v>
      </c>
      <c r="S26" s="24">
        <f>M26+N26+O26+P26+Q26</f>
        <v>6375</v>
      </c>
      <c r="T26" s="24">
        <v>0</v>
      </c>
      <c r="U26" s="24">
        <f>+M26+P26+R26+T26+K26+L26</f>
        <v>1773</v>
      </c>
      <c r="V26" s="24">
        <f>+Q26+O26+N26</f>
        <v>4602</v>
      </c>
      <c r="W26" s="25">
        <f>+J26-U26</f>
        <v>28227</v>
      </c>
      <c r="X26" s="46">
        <f>+W26-AK26</f>
        <v>0</v>
      </c>
      <c r="Y26" t="s">
        <v>47</v>
      </c>
      <c r="Z26" t="s">
        <v>42</v>
      </c>
      <c r="AA26" t="s">
        <v>144</v>
      </c>
      <c r="AB26">
        <v>50</v>
      </c>
      <c r="AC26" s="45">
        <v>30000</v>
      </c>
      <c r="AD26">
        <v>0</v>
      </c>
      <c r="AE26" s="45">
        <v>30000</v>
      </c>
      <c r="AF26">
        <v>861</v>
      </c>
      <c r="AG26">
        <v>0</v>
      </c>
      <c r="AH26">
        <v>912</v>
      </c>
      <c r="AI26">
        <v>0</v>
      </c>
      <c r="AJ26" s="45">
        <v>1773</v>
      </c>
      <c r="AK26" s="45">
        <v>28227</v>
      </c>
      <c r="AL26" s="8" t="s">
        <v>148</v>
      </c>
    </row>
    <row r="27" spans="2:38" ht="15" x14ac:dyDescent="0.25">
      <c r="B27" s="19">
        <f t="shared" si="0"/>
        <v>10</v>
      </c>
      <c r="C27" s="20" t="s">
        <v>109</v>
      </c>
      <c r="D27" s="21" t="s">
        <v>92</v>
      </c>
      <c r="E27" s="21" t="s">
        <v>42</v>
      </c>
      <c r="F27" s="22" t="s">
        <v>29</v>
      </c>
      <c r="G27" s="22" t="s">
        <v>31</v>
      </c>
      <c r="H27" s="23">
        <v>45170</v>
      </c>
      <c r="I27" s="23">
        <v>45351</v>
      </c>
      <c r="J27" s="24">
        <v>30000</v>
      </c>
      <c r="K27" s="24">
        <v>0</v>
      </c>
      <c r="L27" s="24">
        <v>0</v>
      </c>
      <c r="M27" s="24">
        <f>+J27*2.87%</f>
        <v>861</v>
      </c>
      <c r="N27" s="24">
        <f>J27*7.1%</f>
        <v>2130</v>
      </c>
      <c r="O27" s="24">
        <f>J27*1.15%</f>
        <v>345</v>
      </c>
      <c r="P27" s="24">
        <f>+J27*3.04%</f>
        <v>912</v>
      </c>
      <c r="Q27" s="24">
        <f>J27*7.09%</f>
        <v>2127</v>
      </c>
      <c r="R27" s="24">
        <v>0</v>
      </c>
      <c r="S27" s="24">
        <f>M27+N27+O27+P27+Q27</f>
        <v>6375</v>
      </c>
      <c r="T27" s="24">
        <v>0</v>
      </c>
      <c r="U27" s="24">
        <f>+M27+P27+R27+T27+K27+L27</f>
        <v>1773</v>
      </c>
      <c r="V27" s="24">
        <f>+Q27+O27+N27</f>
        <v>4602</v>
      </c>
      <c r="W27" s="25">
        <f>+J27-U27</f>
        <v>28227</v>
      </c>
      <c r="X27" s="46">
        <f>+W27-AK27</f>
        <v>0</v>
      </c>
      <c r="Y27" t="s">
        <v>92</v>
      </c>
      <c r="Z27" t="s">
        <v>42</v>
      </c>
      <c r="AA27" t="s">
        <v>142</v>
      </c>
      <c r="AB27">
        <v>18</v>
      </c>
      <c r="AC27" s="45">
        <v>30000</v>
      </c>
      <c r="AD27">
        <v>0</v>
      </c>
      <c r="AE27" s="45">
        <v>30000</v>
      </c>
      <c r="AF27">
        <v>861</v>
      </c>
      <c r="AG27">
        <v>0</v>
      </c>
      <c r="AH27">
        <v>912</v>
      </c>
      <c r="AI27">
        <v>0</v>
      </c>
      <c r="AJ27" s="45">
        <v>1773</v>
      </c>
      <c r="AK27" s="45">
        <v>28227</v>
      </c>
      <c r="AL27" s="8" t="s">
        <v>148</v>
      </c>
    </row>
    <row r="28" spans="2:38" ht="15" x14ac:dyDescent="0.25">
      <c r="B28" s="19">
        <f t="shared" si="0"/>
        <v>11</v>
      </c>
      <c r="C28" s="20" t="s">
        <v>111</v>
      </c>
      <c r="D28" s="21" t="s">
        <v>34</v>
      </c>
      <c r="E28" s="21" t="s">
        <v>32</v>
      </c>
      <c r="F28" s="22" t="s">
        <v>29</v>
      </c>
      <c r="G28" s="22" t="s">
        <v>30</v>
      </c>
      <c r="H28" s="23">
        <v>45170</v>
      </c>
      <c r="I28" s="23">
        <v>45351</v>
      </c>
      <c r="J28" s="24">
        <v>65000</v>
      </c>
      <c r="K28" s="24">
        <v>4110.1000000000004</v>
      </c>
      <c r="L28" s="24">
        <v>0</v>
      </c>
      <c r="M28" s="24">
        <f>+J28*2.87%</f>
        <v>1865.5</v>
      </c>
      <c r="N28" s="24">
        <f>J28*7.1%</f>
        <v>4615</v>
      </c>
      <c r="O28" s="24">
        <f>J28*1.15%</f>
        <v>747.5</v>
      </c>
      <c r="P28" s="24">
        <f>+J28*3.04%</f>
        <v>1976</v>
      </c>
      <c r="Q28" s="24">
        <f>J28*7.09%</f>
        <v>4608.5</v>
      </c>
      <c r="R28" s="24">
        <v>1587.38</v>
      </c>
      <c r="S28" s="24">
        <f>M28+N28+O28+P28+Q28</f>
        <v>13812.5</v>
      </c>
      <c r="T28" s="24"/>
      <c r="U28" s="24">
        <f>+M28+P28+R28+T28+K28+L28</f>
        <v>9538.98</v>
      </c>
      <c r="V28" s="24">
        <f>+Q28+O28+N28</f>
        <v>9971</v>
      </c>
      <c r="W28" s="25">
        <f>+J28-U28</f>
        <v>55461.020000000004</v>
      </c>
      <c r="X28" s="46">
        <f>+W28-AK28</f>
        <v>0</v>
      </c>
      <c r="Y28" t="s">
        <v>34</v>
      </c>
      <c r="Z28" t="s">
        <v>135</v>
      </c>
      <c r="AA28" t="s">
        <v>136</v>
      </c>
      <c r="AB28">
        <v>10</v>
      </c>
      <c r="AC28" s="45">
        <v>65000</v>
      </c>
      <c r="AD28">
        <v>0</v>
      </c>
      <c r="AE28" s="45">
        <v>65000</v>
      </c>
      <c r="AF28" s="45">
        <v>1865.5</v>
      </c>
      <c r="AG28" s="45">
        <v>4110.1000000000004</v>
      </c>
      <c r="AH28" s="45">
        <v>1976</v>
      </c>
      <c r="AI28" s="45">
        <v>1587.38</v>
      </c>
      <c r="AJ28" s="45">
        <v>9538.98</v>
      </c>
      <c r="AK28" s="45">
        <v>55461.02</v>
      </c>
      <c r="AL28" s="8" t="s">
        <v>148</v>
      </c>
    </row>
    <row r="29" spans="2:38" ht="15" x14ac:dyDescent="0.25">
      <c r="B29" s="19">
        <f t="shared" si="0"/>
        <v>12</v>
      </c>
      <c r="C29" s="20" t="s">
        <v>110</v>
      </c>
      <c r="D29" s="21" t="s">
        <v>36</v>
      </c>
      <c r="E29" s="21" t="s">
        <v>37</v>
      </c>
      <c r="F29" s="22" t="s">
        <v>29</v>
      </c>
      <c r="G29" s="22" t="s">
        <v>30</v>
      </c>
      <c r="H29" s="23">
        <v>45170</v>
      </c>
      <c r="I29" s="23">
        <v>45351</v>
      </c>
      <c r="J29" s="24">
        <v>75000</v>
      </c>
      <c r="K29" s="24">
        <v>6309.38</v>
      </c>
      <c r="L29" s="24">
        <v>0</v>
      </c>
      <c r="M29" s="24">
        <f>+J29*2.87%</f>
        <v>2152.5</v>
      </c>
      <c r="N29" s="24">
        <f>J29*7.1%</f>
        <v>5324.9999999999991</v>
      </c>
      <c r="O29" s="24">
        <f>J29*1.15%</f>
        <v>862.5</v>
      </c>
      <c r="P29" s="24">
        <f>+J29*3.04%</f>
        <v>2280</v>
      </c>
      <c r="Q29" s="24">
        <f>J29*7.09%</f>
        <v>5317.5</v>
      </c>
      <c r="R29" s="24">
        <v>0</v>
      </c>
      <c r="S29" s="24">
        <f>M29+N29+O29+P29+Q29</f>
        <v>15937.5</v>
      </c>
      <c r="T29" s="24">
        <v>0</v>
      </c>
      <c r="U29" s="24">
        <f>+M29+P29+R29+T29+K29+L29</f>
        <v>10741.880000000001</v>
      </c>
      <c r="V29" s="24">
        <f>+Q29+O29+N29</f>
        <v>11505</v>
      </c>
      <c r="W29" s="25">
        <f>+J29-U29</f>
        <v>64258.119999999995</v>
      </c>
      <c r="X29" s="46">
        <f>+W29-AK29</f>
        <v>0</v>
      </c>
      <c r="Y29" t="s">
        <v>36</v>
      </c>
      <c r="Z29" t="s">
        <v>37</v>
      </c>
      <c r="AA29" t="s">
        <v>134</v>
      </c>
      <c r="AB29">
        <v>12</v>
      </c>
      <c r="AC29" s="45">
        <v>75000</v>
      </c>
      <c r="AD29">
        <v>0</v>
      </c>
      <c r="AE29" s="45">
        <v>75000</v>
      </c>
      <c r="AF29" s="45">
        <v>2152.5</v>
      </c>
      <c r="AG29" s="45">
        <v>6309.38</v>
      </c>
      <c r="AH29" s="45">
        <v>2280</v>
      </c>
      <c r="AI29">
        <v>0</v>
      </c>
      <c r="AJ29" s="45">
        <v>10741.88</v>
      </c>
      <c r="AK29" s="45">
        <v>64258.12</v>
      </c>
      <c r="AL29" s="8" t="s">
        <v>148</v>
      </c>
    </row>
    <row r="30" spans="2:38" ht="15" x14ac:dyDescent="0.25">
      <c r="B30" s="19">
        <f t="shared" si="0"/>
        <v>13</v>
      </c>
      <c r="C30" s="20" t="s">
        <v>112</v>
      </c>
      <c r="D30" s="21" t="s">
        <v>44</v>
      </c>
      <c r="E30" s="21" t="s">
        <v>45</v>
      </c>
      <c r="F30" s="22" t="s">
        <v>29</v>
      </c>
      <c r="G30" s="22" t="s">
        <v>31</v>
      </c>
      <c r="H30" s="23">
        <v>45231</v>
      </c>
      <c r="I30" s="23">
        <v>45412</v>
      </c>
      <c r="J30" s="24">
        <v>30000</v>
      </c>
      <c r="K30" s="24">
        <v>0</v>
      </c>
      <c r="L30" s="24">
        <v>0</v>
      </c>
      <c r="M30" s="24">
        <f>+J30*2.87%</f>
        <v>861</v>
      </c>
      <c r="N30" s="24">
        <f>J30*7.1%</f>
        <v>2130</v>
      </c>
      <c r="O30" s="24">
        <f>J30*1.15%</f>
        <v>345</v>
      </c>
      <c r="P30" s="24">
        <f>+J30*3.04%</f>
        <v>912</v>
      </c>
      <c r="Q30" s="24">
        <f>J30*7.09%</f>
        <v>2127</v>
      </c>
      <c r="R30" s="24">
        <v>0</v>
      </c>
      <c r="S30" s="24">
        <f>M30+N30+O30+P30+Q30</f>
        <v>6375</v>
      </c>
      <c r="T30" s="24">
        <v>0</v>
      </c>
      <c r="U30" s="24">
        <f>+M30+P30+R30+T30+K30+L30</f>
        <v>1773</v>
      </c>
      <c r="V30" s="24">
        <f>+Q30+O30+N30</f>
        <v>4602</v>
      </c>
      <c r="W30" s="25">
        <f>+J30-U30</f>
        <v>28227</v>
      </c>
      <c r="X30" s="46">
        <f>+W30-AK30</f>
        <v>0</v>
      </c>
      <c r="Y30" t="s">
        <v>44</v>
      </c>
      <c r="Z30" t="s">
        <v>45</v>
      </c>
      <c r="AA30" t="s">
        <v>140</v>
      </c>
      <c r="AB30">
        <v>6</v>
      </c>
      <c r="AC30" s="45">
        <v>30000</v>
      </c>
      <c r="AD30">
        <v>0</v>
      </c>
      <c r="AE30" s="45">
        <v>30000</v>
      </c>
      <c r="AF30">
        <v>861</v>
      </c>
      <c r="AG30">
        <v>0</v>
      </c>
      <c r="AH30">
        <v>912</v>
      </c>
      <c r="AI30">
        <v>0</v>
      </c>
      <c r="AJ30" s="45">
        <v>1773</v>
      </c>
      <c r="AK30" s="45">
        <v>28227</v>
      </c>
      <c r="AL30" s="8" t="s">
        <v>148</v>
      </c>
    </row>
    <row r="31" spans="2:38" ht="15" x14ac:dyDescent="0.25">
      <c r="B31" s="19">
        <f t="shared" si="0"/>
        <v>14</v>
      </c>
      <c r="C31" s="20" t="s">
        <v>51</v>
      </c>
      <c r="D31" s="21" t="s">
        <v>49</v>
      </c>
      <c r="E31" s="21" t="s">
        <v>52</v>
      </c>
      <c r="F31" s="22" t="s">
        <v>29</v>
      </c>
      <c r="G31" s="22" t="s">
        <v>31</v>
      </c>
      <c r="H31" s="23">
        <v>45170</v>
      </c>
      <c r="I31" s="23">
        <v>45351</v>
      </c>
      <c r="J31" s="24">
        <v>100000</v>
      </c>
      <c r="K31" s="24">
        <v>12105.37</v>
      </c>
      <c r="L31" s="24">
        <v>0</v>
      </c>
      <c r="M31" s="24">
        <f>+J31*2.87%</f>
        <v>2870</v>
      </c>
      <c r="N31" s="24">
        <f>J31*7.1%</f>
        <v>7099.9999999999991</v>
      </c>
      <c r="O31" s="24">
        <f>J31*1.15%</f>
        <v>1150</v>
      </c>
      <c r="P31" s="24">
        <f>+J31*3.04%</f>
        <v>3040</v>
      </c>
      <c r="Q31" s="24">
        <f>J31*7.09%</f>
        <v>7090.0000000000009</v>
      </c>
      <c r="R31" s="24">
        <v>0</v>
      </c>
      <c r="S31" s="24">
        <f>M31+N31+O31+P31+Q31</f>
        <v>21250</v>
      </c>
      <c r="T31" s="24">
        <v>0</v>
      </c>
      <c r="U31" s="24">
        <f>+M31+P31+R31+T31+K31+L31</f>
        <v>18015.370000000003</v>
      </c>
      <c r="V31" s="24">
        <f>+Q31+O31+N31</f>
        <v>15340</v>
      </c>
      <c r="W31" s="25">
        <f>+J31-U31</f>
        <v>81984.63</v>
      </c>
      <c r="X31" s="46">
        <f>+W31-AK31</f>
        <v>0</v>
      </c>
      <c r="Y31" t="s">
        <v>49</v>
      </c>
      <c r="Z31" t="s">
        <v>52</v>
      </c>
      <c r="AA31" t="s">
        <v>133</v>
      </c>
      <c r="AB31">
        <v>9</v>
      </c>
      <c r="AC31" s="45">
        <v>100000</v>
      </c>
      <c r="AD31">
        <v>0</v>
      </c>
      <c r="AE31" s="45">
        <v>100000</v>
      </c>
      <c r="AF31" s="45">
        <v>2870</v>
      </c>
      <c r="AG31" s="45">
        <v>12105.37</v>
      </c>
      <c r="AH31" s="45">
        <v>3040</v>
      </c>
      <c r="AI31">
        <v>0</v>
      </c>
      <c r="AJ31" s="45">
        <v>18015.37</v>
      </c>
      <c r="AK31" s="45">
        <v>81984.63</v>
      </c>
      <c r="AL31" s="8" t="s">
        <v>148</v>
      </c>
    </row>
    <row r="32" spans="2:38" ht="15" x14ac:dyDescent="0.25">
      <c r="B32" s="19">
        <f t="shared" si="0"/>
        <v>15</v>
      </c>
      <c r="C32" s="20" t="s">
        <v>51</v>
      </c>
      <c r="D32" s="21" t="s">
        <v>50</v>
      </c>
      <c r="E32" s="21" t="s">
        <v>52</v>
      </c>
      <c r="F32" s="22" t="s">
        <v>29</v>
      </c>
      <c r="G32" s="22" t="s">
        <v>31</v>
      </c>
      <c r="H32" s="23">
        <v>45231</v>
      </c>
      <c r="I32" s="23">
        <v>45412</v>
      </c>
      <c r="J32" s="24">
        <v>45000</v>
      </c>
      <c r="K32" s="24">
        <v>1148.33</v>
      </c>
      <c r="L32" s="24">
        <v>0</v>
      </c>
      <c r="M32" s="24">
        <f>+J32*2.87%</f>
        <v>1291.5</v>
      </c>
      <c r="N32" s="24">
        <f>J32*7.1%</f>
        <v>3194.9999999999995</v>
      </c>
      <c r="O32" s="24">
        <f>J32*1.15%</f>
        <v>517.5</v>
      </c>
      <c r="P32" s="24">
        <f>+J32*3.04%</f>
        <v>1368</v>
      </c>
      <c r="Q32" s="24">
        <f>J32*7.09%</f>
        <v>3190.5</v>
      </c>
      <c r="R32" s="24">
        <v>0</v>
      </c>
      <c r="S32" s="24">
        <f>M32+N32+O32+P32+Q32</f>
        <v>9562.5</v>
      </c>
      <c r="T32" s="24">
        <v>0</v>
      </c>
      <c r="U32" s="24">
        <f>+M32+P32+R32+T32+K32+L32</f>
        <v>3807.83</v>
      </c>
      <c r="V32" s="24">
        <f>+Q32+O32+N32</f>
        <v>6903</v>
      </c>
      <c r="W32" s="25">
        <f>+J32-U32</f>
        <v>41192.17</v>
      </c>
      <c r="X32" s="46">
        <f>+W32-AK32</f>
        <v>0</v>
      </c>
      <c r="Y32" t="s">
        <v>50</v>
      </c>
      <c r="Z32" t="s">
        <v>52</v>
      </c>
      <c r="AA32" t="s">
        <v>132</v>
      </c>
      <c r="AB32">
        <v>11</v>
      </c>
      <c r="AC32" s="45">
        <v>45000</v>
      </c>
      <c r="AD32">
        <v>0</v>
      </c>
      <c r="AE32" s="45">
        <v>45000</v>
      </c>
      <c r="AF32" s="45">
        <v>1291.5</v>
      </c>
      <c r="AG32" s="45">
        <v>1148.33</v>
      </c>
      <c r="AH32" s="45">
        <v>1368</v>
      </c>
      <c r="AI32">
        <v>0</v>
      </c>
      <c r="AJ32" s="45">
        <v>3807.83</v>
      </c>
      <c r="AK32" s="45">
        <v>41192.17</v>
      </c>
      <c r="AL32" s="8" t="s">
        <v>148</v>
      </c>
    </row>
    <row r="33" spans="2:38" ht="15" x14ac:dyDescent="0.25">
      <c r="B33" s="19">
        <f t="shared" si="0"/>
        <v>16</v>
      </c>
      <c r="C33" s="20" t="s">
        <v>113</v>
      </c>
      <c r="D33" s="21" t="s">
        <v>55</v>
      </c>
      <c r="E33" s="21" t="s">
        <v>54</v>
      </c>
      <c r="F33" s="22" t="s">
        <v>29</v>
      </c>
      <c r="G33" s="22" t="s">
        <v>30</v>
      </c>
      <c r="H33" s="23">
        <v>45170</v>
      </c>
      <c r="I33" s="23">
        <v>45351</v>
      </c>
      <c r="J33" s="24">
        <v>56666.67</v>
      </c>
      <c r="K33" s="24">
        <v>0</v>
      </c>
      <c r="L33" s="24">
        <v>0</v>
      </c>
      <c r="M33" s="24">
        <f>+J33*2.87%</f>
        <v>1626.333429</v>
      </c>
      <c r="N33" s="24">
        <f>J33*7.1%</f>
        <v>4023.3335699999993</v>
      </c>
      <c r="O33" s="24">
        <f>J33*1.15%</f>
        <v>651.66670499999998</v>
      </c>
      <c r="P33" s="24">
        <f>+J33*3.04%</f>
        <v>1722.666768</v>
      </c>
      <c r="Q33" s="24">
        <f>J33*7.09%</f>
        <v>4017.6669030000003</v>
      </c>
      <c r="R33" s="24">
        <v>0</v>
      </c>
      <c r="S33" s="24">
        <f>M33+N33+O33+P33+Q33</f>
        <v>12041.667374999999</v>
      </c>
      <c r="T33" s="24">
        <v>0</v>
      </c>
      <c r="U33" s="24">
        <f>+M33+P33+R33+T33+K33+L33</f>
        <v>3349.0001970000003</v>
      </c>
      <c r="V33" s="24">
        <f>+Q33+O33+N33</f>
        <v>8692.6671779999997</v>
      </c>
      <c r="W33" s="25">
        <f>+J33-U33</f>
        <v>53317.669802999997</v>
      </c>
      <c r="X33" s="46">
        <f>+W33-AK33</f>
        <v>-1.9700000120792538E-4</v>
      </c>
      <c r="Y33" t="s">
        <v>55</v>
      </c>
      <c r="Z33" t="s">
        <v>54</v>
      </c>
      <c r="AA33">
        <v>153705562</v>
      </c>
      <c r="AB33">
        <v>25</v>
      </c>
      <c r="AC33" s="45">
        <v>56666.67</v>
      </c>
      <c r="AD33">
        <v>0</v>
      </c>
      <c r="AE33" s="45">
        <v>56666.67</v>
      </c>
      <c r="AF33" s="45">
        <v>1626.33</v>
      </c>
      <c r="AG33">
        <v>0</v>
      </c>
      <c r="AH33" s="45">
        <v>1722.67</v>
      </c>
      <c r="AI33">
        <v>0</v>
      </c>
      <c r="AJ33" s="45">
        <v>3349</v>
      </c>
      <c r="AK33" s="45">
        <v>53317.67</v>
      </c>
      <c r="AL33" s="8" t="s">
        <v>187</v>
      </c>
    </row>
    <row r="34" spans="2:38" ht="15" x14ac:dyDescent="0.25">
      <c r="B34" s="19">
        <f t="shared" si="0"/>
        <v>17</v>
      </c>
      <c r="C34" s="20" t="s">
        <v>113</v>
      </c>
      <c r="D34" s="21" t="s">
        <v>98</v>
      </c>
      <c r="E34" s="21" t="s">
        <v>54</v>
      </c>
      <c r="F34" s="22" t="s">
        <v>29</v>
      </c>
      <c r="G34" s="22" t="s">
        <v>30</v>
      </c>
      <c r="H34" s="23">
        <v>45170</v>
      </c>
      <c r="I34" s="23">
        <v>45351</v>
      </c>
      <c r="J34" s="24">
        <v>40000</v>
      </c>
      <c r="K34" s="24">
        <v>0</v>
      </c>
      <c r="L34" s="24">
        <v>0</v>
      </c>
      <c r="M34" s="24">
        <f>+J34*2.87%</f>
        <v>1148</v>
      </c>
      <c r="N34" s="24">
        <f>J34*7.1%</f>
        <v>2839.9999999999995</v>
      </c>
      <c r="O34" s="24">
        <f>J34*1.15%</f>
        <v>460</v>
      </c>
      <c r="P34" s="24">
        <f>+J34*3.04%</f>
        <v>1216</v>
      </c>
      <c r="Q34" s="24">
        <f>J34*7.09%</f>
        <v>2836</v>
      </c>
      <c r="R34" s="24">
        <v>0</v>
      </c>
      <c r="S34" s="24">
        <f>M34+N34+O34+P34+Q34</f>
        <v>8500</v>
      </c>
      <c r="T34" s="24">
        <v>0</v>
      </c>
      <c r="U34" s="24">
        <f>+M34+P34+R34+T34+K34+L34</f>
        <v>2364</v>
      </c>
      <c r="V34" s="24">
        <f>+Q34+O34+N34</f>
        <v>6136</v>
      </c>
      <c r="W34" s="25">
        <f>+J34-U34</f>
        <v>37636</v>
      </c>
      <c r="X34" s="46">
        <f>+W34-AK34</f>
        <v>0</v>
      </c>
      <c r="Y34" t="s">
        <v>98</v>
      </c>
      <c r="Z34" t="s">
        <v>54</v>
      </c>
      <c r="AA34" t="s">
        <v>154</v>
      </c>
      <c r="AB34">
        <v>11</v>
      </c>
      <c r="AC34" s="45">
        <v>40000</v>
      </c>
      <c r="AD34">
        <v>0</v>
      </c>
      <c r="AE34" s="45">
        <v>40000</v>
      </c>
      <c r="AF34" s="45">
        <v>1148</v>
      </c>
      <c r="AG34">
        <v>0</v>
      </c>
      <c r="AH34" s="45">
        <v>1216</v>
      </c>
      <c r="AI34">
        <v>0</v>
      </c>
      <c r="AJ34" s="45">
        <v>2364</v>
      </c>
      <c r="AK34" s="45">
        <v>37636</v>
      </c>
      <c r="AL34" s="8" t="s">
        <v>187</v>
      </c>
    </row>
    <row r="35" spans="2:38" ht="15" x14ac:dyDescent="0.25">
      <c r="B35" s="19">
        <f t="shared" si="0"/>
        <v>18</v>
      </c>
      <c r="C35" s="20" t="s">
        <v>114</v>
      </c>
      <c r="D35" s="21" t="s">
        <v>70</v>
      </c>
      <c r="E35" s="21" t="s">
        <v>56</v>
      </c>
      <c r="F35" s="22" t="s">
        <v>29</v>
      </c>
      <c r="G35" s="22" t="s">
        <v>30</v>
      </c>
      <c r="H35" s="23">
        <v>45170</v>
      </c>
      <c r="I35" s="23">
        <v>45351</v>
      </c>
      <c r="J35" s="24">
        <v>120000</v>
      </c>
      <c r="K35" s="24">
        <v>16809.87</v>
      </c>
      <c r="L35" s="24">
        <v>0</v>
      </c>
      <c r="M35" s="24">
        <f>+J35*2.87%</f>
        <v>3444</v>
      </c>
      <c r="N35" s="24">
        <f>J35*7.1%</f>
        <v>8520</v>
      </c>
      <c r="O35" s="24">
        <f>J35*1.15%</f>
        <v>1380</v>
      </c>
      <c r="P35" s="24">
        <f>+J35*3.04%</f>
        <v>3648</v>
      </c>
      <c r="Q35" s="24">
        <f>J35*7.09%</f>
        <v>8508</v>
      </c>
      <c r="R35" s="24">
        <v>0</v>
      </c>
      <c r="S35" s="24">
        <f>M35+N35+O35+P35+Q35</f>
        <v>25500</v>
      </c>
      <c r="T35" s="24">
        <v>0</v>
      </c>
      <c r="U35" s="24">
        <f>+M35+P35+R35+T35+K35+L35</f>
        <v>23901.87</v>
      </c>
      <c r="V35" s="24">
        <f>+Q35+O35+N35</f>
        <v>18408</v>
      </c>
      <c r="W35" s="25">
        <f>+J35-U35</f>
        <v>96098.13</v>
      </c>
      <c r="X35" s="46">
        <f>+W35-AK35</f>
        <v>0</v>
      </c>
      <c r="Y35" t="s">
        <v>70</v>
      </c>
      <c r="Z35" t="s">
        <v>56</v>
      </c>
      <c r="AA35">
        <v>160881873</v>
      </c>
      <c r="AB35">
        <v>26</v>
      </c>
      <c r="AC35" s="45">
        <v>120000</v>
      </c>
      <c r="AD35">
        <v>0</v>
      </c>
      <c r="AE35" s="45">
        <v>120000</v>
      </c>
      <c r="AF35" s="45">
        <v>3444</v>
      </c>
      <c r="AG35" s="45">
        <v>16809.87</v>
      </c>
      <c r="AH35" s="45">
        <v>3648</v>
      </c>
      <c r="AI35">
        <v>0</v>
      </c>
      <c r="AJ35" s="45">
        <v>23901.87</v>
      </c>
      <c r="AK35" s="45">
        <v>96098.13</v>
      </c>
      <c r="AL35" s="8" t="s">
        <v>187</v>
      </c>
    </row>
    <row r="36" spans="2:38" ht="15" x14ac:dyDescent="0.25">
      <c r="B36" s="19">
        <f t="shared" si="0"/>
        <v>19</v>
      </c>
      <c r="C36" s="20" t="s">
        <v>114</v>
      </c>
      <c r="D36" s="21" t="s">
        <v>82</v>
      </c>
      <c r="E36" s="21" t="s">
        <v>56</v>
      </c>
      <c r="F36" s="22" t="s">
        <v>29</v>
      </c>
      <c r="G36" s="22" t="s">
        <v>30</v>
      </c>
      <c r="H36" s="23">
        <v>45170</v>
      </c>
      <c r="I36" s="23">
        <v>45351</v>
      </c>
      <c r="J36" s="24">
        <v>120000</v>
      </c>
      <c r="K36" s="24">
        <v>16809.87</v>
      </c>
      <c r="L36" s="24">
        <v>0</v>
      </c>
      <c r="M36" s="24">
        <f>+J36*2.87%</f>
        <v>3444</v>
      </c>
      <c r="N36" s="24">
        <f>J36*7.1%</f>
        <v>8520</v>
      </c>
      <c r="O36" s="24">
        <f>J36*1.15%</f>
        <v>1380</v>
      </c>
      <c r="P36" s="24">
        <f>+J36*3.04%</f>
        <v>3648</v>
      </c>
      <c r="Q36" s="24">
        <f>J36*7.09%</f>
        <v>8508</v>
      </c>
      <c r="R36" s="24">
        <v>0</v>
      </c>
      <c r="S36" s="24">
        <f>M36+N36+O36+P36+Q36</f>
        <v>25500</v>
      </c>
      <c r="T36" s="24">
        <v>0</v>
      </c>
      <c r="U36" s="24">
        <f>+M36+P36+R36+T36+K36+L36</f>
        <v>23901.87</v>
      </c>
      <c r="V36" s="24">
        <f>+Q36+O36+N36</f>
        <v>18408</v>
      </c>
      <c r="W36" s="25">
        <f>+J36-U36</f>
        <v>96098.13</v>
      </c>
      <c r="X36" s="46">
        <f>+W36-AK36</f>
        <v>0</v>
      </c>
      <c r="Y36" t="s">
        <v>82</v>
      </c>
      <c r="Z36" t="s">
        <v>56</v>
      </c>
      <c r="AA36" t="s">
        <v>178</v>
      </c>
      <c r="AB36">
        <v>27</v>
      </c>
      <c r="AC36" s="45">
        <v>120000</v>
      </c>
      <c r="AD36">
        <v>0</v>
      </c>
      <c r="AE36" s="45">
        <v>120000</v>
      </c>
      <c r="AF36" s="45">
        <v>3444</v>
      </c>
      <c r="AG36" s="45">
        <v>16809.87</v>
      </c>
      <c r="AH36" s="45">
        <v>3648</v>
      </c>
      <c r="AI36">
        <v>0</v>
      </c>
      <c r="AJ36" s="45">
        <v>23901.87</v>
      </c>
      <c r="AK36" s="45">
        <v>96098.13</v>
      </c>
      <c r="AL36" s="8" t="s">
        <v>187</v>
      </c>
    </row>
    <row r="37" spans="2:38" ht="15" x14ac:dyDescent="0.25">
      <c r="B37" s="19">
        <f t="shared" si="0"/>
        <v>20</v>
      </c>
      <c r="C37" s="20" t="s">
        <v>114</v>
      </c>
      <c r="D37" s="21" t="s">
        <v>87</v>
      </c>
      <c r="E37" s="21" t="s">
        <v>56</v>
      </c>
      <c r="F37" s="22" t="s">
        <v>29</v>
      </c>
      <c r="G37" s="22" t="s">
        <v>31</v>
      </c>
      <c r="H37" s="23">
        <v>45170</v>
      </c>
      <c r="I37" s="23">
        <v>45351</v>
      </c>
      <c r="J37" s="24">
        <v>120000</v>
      </c>
      <c r="K37" s="24">
        <v>16809.87</v>
      </c>
      <c r="L37" s="24">
        <v>0</v>
      </c>
      <c r="M37" s="24">
        <f>+J37*2.87%</f>
        <v>3444</v>
      </c>
      <c r="N37" s="24">
        <f>J37*7.1%</f>
        <v>8520</v>
      </c>
      <c r="O37" s="24">
        <f>J37*1.15%</f>
        <v>1380</v>
      </c>
      <c r="P37" s="24">
        <f>+J37*3.04%</f>
        <v>3648</v>
      </c>
      <c r="Q37" s="24">
        <f>J37*7.09%</f>
        <v>8508</v>
      </c>
      <c r="R37" s="24">
        <v>0</v>
      </c>
      <c r="S37" s="24">
        <f>M37+N37+O37+P37+Q37</f>
        <v>25500</v>
      </c>
      <c r="T37" s="24">
        <v>0</v>
      </c>
      <c r="U37" s="24">
        <f>+M37+P37+R37+T37+K37+L37</f>
        <v>23901.87</v>
      </c>
      <c r="V37" s="24">
        <f>+Q37+O37+N37</f>
        <v>18408</v>
      </c>
      <c r="W37" s="25">
        <f>+J37-U37</f>
        <v>96098.13</v>
      </c>
      <c r="X37" s="46">
        <f>+W37-AK37</f>
        <v>0</v>
      </c>
      <c r="Y37" t="s">
        <v>87</v>
      </c>
      <c r="Z37" t="s">
        <v>56</v>
      </c>
      <c r="AA37" t="s">
        <v>186</v>
      </c>
      <c r="AB37">
        <v>99</v>
      </c>
      <c r="AC37" s="45">
        <v>120000</v>
      </c>
      <c r="AD37">
        <v>0</v>
      </c>
      <c r="AE37" s="45">
        <v>120000</v>
      </c>
      <c r="AF37" s="45">
        <v>3444</v>
      </c>
      <c r="AG37" s="45">
        <v>16809.87</v>
      </c>
      <c r="AH37" s="45">
        <v>3648</v>
      </c>
      <c r="AI37">
        <v>0</v>
      </c>
      <c r="AJ37" s="45">
        <v>23901.87</v>
      </c>
      <c r="AK37" s="45">
        <v>96098.13</v>
      </c>
      <c r="AL37" s="8" t="s">
        <v>187</v>
      </c>
    </row>
    <row r="38" spans="2:38" ht="15" x14ac:dyDescent="0.25">
      <c r="B38" s="19">
        <f t="shared" si="0"/>
        <v>21</v>
      </c>
      <c r="C38" s="20" t="s">
        <v>114</v>
      </c>
      <c r="D38" s="21" t="s">
        <v>65</v>
      </c>
      <c r="E38" s="21" t="s">
        <v>56</v>
      </c>
      <c r="F38" s="22" t="s">
        <v>29</v>
      </c>
      <c r="G38" s="22" t="s">
        <v>30</v>
      </c>
      <c r="H38" s="23">
        <v>45170</v>
      </c>
      <c r="I38" s="23">
        <v>45351</v>
      </c>
      <c r="J38" s="24">
        <v>120000</v>
      </c>
      <c r="K38" s="24">
        <v>16809.87</v>
      </c>
      <c r="L38" s="24">
        <v>0</v>
      </c>
      <c r="M38" s="24">
        <f>+J38*2.87%</f>
        <v>3444</v>
      </c>
      <c r="N38" s="24">
        <f>J38*7.1%</f>
        <v>8520</v>
      </c>
      <c r="O38" s="24">
        <f>J38*1.15%</f>
        <v>1380</v>
      </c>
      <c r="P38" s="24">
        <f>+J38*3.04%</f>
        <v>3648</v>
      </c>
      <c r="Q38" s="24">
        <f>J38*7.09%</f>
        <v>8508</v>
      </c>
      <c r="R38" s="24">
        <v>0</v>
      </c>
      <c r="S38" s="24">
        <f>M38+N38+O38+P38+Q38</f>
        <v>25500</v>
      </c>
      <c r="T38" s="24">
        <v>0</v>
      </c>
      <c r="U38" s="24">
        <f>+M38+P38+R38+T38+K38+L38</f>
        <v>23901.87</v>
      </c>
      <c r="V38" s="24">
        <f>+Q38+O38+N38</f>
        <v>18408</v>
      </c>
      <c r="W38" s="25">
        <f>+J38-U38</f>
        <v>96098.13</v>
      </c>
      <c r="X38" s="46">
        <f>+W38-AK38</f>
        <v>0</v>
      </c>
      <c r="Y38" t="s">
        <v>65</v>
      </c>
      <c r="Z38" t="s">
        <v>56</v>
      </c>
      <c r="AA38">
        <v>145981387</v>
      </c>
      <c r="AB38">
        <v>30</v>
      </c>
      <c r="AC38" s="45">
        <v>120000</v>
      </c>
      <c r="AD38">
        <v>0</v>
      </c>
      <c r="AE38" s="45">
        <v>120000</v>
      </c>
      <c r="AF38" s="45">
        <v>3444</v>
      </c>
      <c r="AG38" s="45">
        <v>16809.87</v>
      </c>
      <c r="AH38" s="45">
        <v>3648</v>
      </c>
      <c r="AI38">
        <v>0</v>
      </c>
      <c r="AJ38" s="45">
        <v>23901.87</v>
      </c>
      <c r="AK38" s="45">
        <v>96098.13</v>
      </c>
      <c r="AL38" s="8" t="s">
        <v>187</v>
      </c>
    </row>
    <row r="39" spans="2:38" ht="15" x14ac:dyDescent="0.25">
      <c r="B39" s="19">
        <f t="shared" si="0"/>
        <v>22</v>
      </c>
      <c r="C39" s="20" t="s">
        <v>114</v>
      </c>
      <c r="D39" s="21" t="s">
        <v>63</v>
      </c>
      <c r="E39" s="21" t="s">
        <v>56</v>
      </c>
      <c r="F39" s="22" t="s">
        <v>29</v>
      </c>
      <c r="G39" s="22" t="s">
        <v>31</v>
      </c>
      <c r="H39" s="23">
        <v>45170</v>
      </c>
      <c r="I39" s="23">
        <v>45351</v>
      </c>
      <c r="J39" s="24">
        <v>120000</v>
      </c>
      <c r="K39" s="24">
        <v>16809.87</v>
      </c>
      <c r="L39" s="24">
        <v>0</v>
      </c>
      <c r="M39" s="24">
        <f>+J39*2.87%</f>
        <v>3444</v>
      </c>
      <c r="N39" s="24">
        <f>J39*7.1%</f>
        <v>8520</v>
      </c>
      <c r="O39" s="24">
        <f>J39*1.15%</f>
        <v>1380</v>
      </c>
      <c r="P39" s="24">
        <f>+J39*3.04%</f>
        <v>3648</v>
      </c>
      <c r="Q39" s="24">
        <f>J39*7.09%</f>
        <v>8508</v>
      </c>
      <c r="R39" s="24">
        <v>0</v>
      </c>
      <c r="S39" s="24">
        <f>M39+N39+O39+P39+Q39</f>
        <v>25500</v>
      </c>
      <c r="T39" s="24">
        <v>0</v>
      </c>
      <c r="U39" s="24">
        <f>+M39+P39+R39+T39+K39+L39</f>
        <v>23901.87</v>
      </c>
      <c r="V39" s="24">
        <f>+Q39+O39+N39</f>
        <v>18408</v>
      </c>
      <c r="W39" s="25">
        <f>+J39-U39</f>
        <v>96098.13</v>
      </c>
      <c r="X39" s="46">
        <f>+W39-AK39</f>
        <v>0</v>
      </c>
      <c r="Y39" t="s">
        <v>63</v>
      </c>
      <c r="Z39" t="s">
        <v>56</v>
      </c>
      <c r="AA39">
        <v>121456456</v>
      </c>
      <c r="AB39">
        <v>32</v>
      </c>
      <c r="AC39" s="45">
        <v>120000</v>
      </c>
      <c r="AD39">
        <v>0</v>
      </c>
      <c r="AE39" s="45">
        <v>120000</v>
      </c>
      <c r="AF39" s="45">
        <v>3444</v>
      </c>
      <c r="AG39" s="45">
        <v>16809.87</v>
      </c>
      <c r="AH39" s="45">
        <v>3648</v>
      </c>
      <c r="AI39">
        <v>0</v>
      </c>
      <c r="AJ39" s="45">
        <v>23901.87</v>
      </c>
      <c r="AK39" s="45">
        <v>96098.13</v>
      </c>
      <c r="AL39" s="8" t="s">
        <v>187</v>
      </c>
    </row>
    <row r="40" spans="2:38" ht="12" customHeight="1" x14ac:dyDescent="0.25">
      <c r="B40" s="19">
        <f t="shared" si="0"/>
        <v>23</v>
      </c>
      <c r="C40" s="20" t="s">
        <v>114</v>
      </c>
      <c r="D40" s="21" t="s">
        <v>62</v>
      </c>
      <c r="E40" s="21" t="s">
        <v>56</v>
      </c>
      <c r="F40" s="22" t="s">
        <v>29</v>
      </c>
      <c r="G40" s="22" t="s">
        <v>30</v>
      </c>
      <c r="H40" s="23">
        <v>45170</v>
      </c>
      <c r="I40" s="23">
        <v>45351</v>
      </c>
      <c r="J40" s="24">
        <v>120000</v>
      </c>
      <c r="K40" s="24">
        <v>16809.87</v>
      </c>
      <c r="L40" s="24">
        <v>0</v>
      </c>
      <c r="M40" s="24">
        <f>+J40*2.87%</f>
        <v>3444</v>
      </c>
      <c r="N40" s="24">
        <f>J40*7.1%</f>
        <v>8520</v>
      </c>
      <c r="O40" s="24">
        <f>J40*1.15%</f>
        <v>1380</v>
      </c>
      <c r="P40" s="24">
        <f>+J40*3.04%</f>
        <v>3648</v>
      </c>
      <c r="Q40" s="24">
        <f>J40*7.09%</f>
        <v>8508</v>
      </c>
      <c r="R40" s="24">
        <v>0</v>
      </c>
      <c r="S40" s="24">
        <f>M40+N40+O40+P40+Q40</f>
        <v>25500</v>
      </c>
      <c r="T40" s="24">
        <v>0</v>
      </c>
      <c r="U40" s="24">
        <f>+M40+P40+R40+T40+K40+L40</f>
        <v>23901.87</v>
      </c>
      <c r="V40" s="24">
        <f>+Q40+O40+N40</f>
        <v>18408</v>
      </c>
      <c r="W40" s="25">
        <f>+J40-U40</f>
        <v>96098.13</v>
      </c>
      <c r="X40" s="46">
        <f>+W40-AK40</f>
        <v>0</v>
      </c>
      <c r="Y40" t="s">
        <v>62</v>
      </c>
      <c r="Z40" t="s">
        <v>56</v>
      </c>
      <c r="AA40">
        <v>117199880</v>
      </c>
      <c r="AB40">
        <v>46</v>
      </c>
      <c r="AC40" s="45">
        <v>120000</v>
      </c>
      <c r="AD40">
        <v>0</v>
      </c>
      <c r="AE40" s="45">
        <v>120000</v>
      </c>
      <c r="AF40" s="45">
        <v>3444</v>
      </c>
      <c r="AG40" s="45">
        <v>16809.87</v>
      </c>
      <c r="AH40" s="45">
        <v>3648</v>
      </c>
      <c r="AI40">
        <v>0</v>
      </c>
      <c r="AJ40" s="45">
        <v>23901.87</v>
      </c>
      <c r="AK40" s="45">
        <v>96098.13</v>
      </c>
      <c r="AL40" s="8" t="s">
        <v>187</v>
      </c>
    </row>
    <row r="41" spans="2:38" ht="15" x14ac:dyDescent="0.25">
      <c r="B41" s="19">
        <f t="shared" si="0"/>
        <v>24</v>
      </c>
      <c r="C41" s="20" t="s">
        <v>114</v>
      </c>
      <c r="D41" s="21" t="s">
        <v>94</v>
      </c>
      <c r="E41" s="21" t="s">
        <v>56</v>
      </c>
      <c r="F41" s="22" t="s">
        <v>29</v>
      </c>
      <c r="G41" s="22" t="s">
        <v>31</v>
      </c>
      <c r="H41" s="23">
        <v>45170</v>
      </c>
      <c r="I41" s="23">
        <v>45351</v>
      </c>
      <c r="J41" s="24">
        <v>14400</v>
      </c>
      <c r="K41" s="24">
        <v>0</v>
      </c>
      <c r="L41" s="24">
        <v>0</v>
      </c>
      <c r="M41" s="24">
        <f>+J41*2.87%</f>
        <v>413.28</v>
      </c>
      <c r="N41" s="24">
        <f>J41*7.1%</f>
        <v>1022.3999999999999</v>
      </c>
      <c r="O41" s="24">
        <f>J41*1.15%</f>
        <v>165.6</v>
      </c>
      <c r="P41" s="24">
        <f>+J41*3.04%</f>
        <v>437.76</v>
      </c>
      <c r="Q41" s="24">
        <f>J41*7.09%</f>
        <v>1020.96</v>
      </c>
      <c r="R41" s="24">
        <v>0</v>
      </c>
      <c r="S41" s="24">
        <f>M41+N41+O41+P41+Q41</f>
        <v>3060</v>
      </c>
      <c r="T41" s="24">
        <v>0</v>
      </c>
      <c r="U41" s="24">
        <f>+M41+P41+R41+T41+K41+L41</f>
        <v>851.04</v>
      </c>
      <c r="V41" s="24">
        <f>+Q41+O41+N41</f>
        <v>2208.96</v>
      </c>
      <c r="W41" s="25">
        <f>+J41-U41</f>
        <v>13548.96</v>
      </c>
      <c r="X41" s="46">
        <f>+W41-AK41</f>
        <v>0</v>
      </c>
      <c r="Y41" t="s">
        <v>94</v>
      </c>
      <c r="Z41" t="s">
        <v>56</v>
      </c>
      <c r="AA41" t="s">
        <v>150</v>
      </c>
      <c r="AB41">
        <v>221</v>
      </c>
      <c r="AC41" s="45">
        <v>14400</v>
      </c>
      <c r="AD41">
        <v>0</v>
      </c>
      <c r="AE41" s="45">
        <v>14400</v>
      </c>
      <c r="AF41">
        <v>413.28</v>
      </c>
      <c r="AG41">
        <v>0</v>
      </c>
      <c r="AH41">
        <v>437.76</v>
      </c>
      <c r="AI41">
        <v>0</v>
      </c>
      <c r="AJ41">
        <v>851.04</v>
      </c>
      <c r="AK41" s="45">
        <v>13548.96</v>
      </c>
      <c r="AL41" s="8" t="s">
        <v>187</v>
      </c>
    </row>
    <row r="42" spans="2:38" ht="15" x14ac:dyDescent="0.25">
      <c r="B42" s="19">
        <f t="shared" si="0"/>
        <v>25</v>
      </c>
      <c r="C42" s="20" t="s">
        <v>114</v>
      </c>
      <c r="D42" s="21" t="s">
        <v>97</v>
      </c>
      <c r="E42" s="21" t="s">
        <v>56</v>
      </c>
      <c r="F42" s="22" t="s">
        <v>29</v>
      </c>
      <c r="G42" s="22" t="s">
        <v>30</v>
      </c>
      <c r="H42" s="23">
        <v>45170</v>
      </c>
      <c r="I42" s="23">
        <v>45351</v>
      </c>
      <c r="J42" s="24">
        <v>26400</v>
      </c>
      <c r="K42" s="24">
        <v>0</v>
      </c>
      <c r="L42" s="24">
        <v>0</v>
      </c>
      <c r="M42" s="24">
        <f>+J42*2.87%</f>
        <v>757.68</v>
      </c>
      <c r="N42" s="24">
        <f>J42*7.1%</f>
        <v>1874.3999999999999</v>
      </c>
      <c r="O42" s="24">
        <f>J42*1.15%</f>
        <v>303.60000000000002</v>
      </c>
      <c r="P42" s="24">
        <f>+J42*3.04%</f>
        <v>802.56</v>
      </c>
      <c r="Q42" s="24">
        <f>J42*7.09%</f>
        <v>1871.7600000000002</v>
      </c>
      <c r="R42" s="24">
        <v>0</v>
      </c>
      <c r="S42" s="24">
        <f>M42+N42+O42+P42+Q42</f>
        <v>5610</v>
      </c>
      <c r="T42" s="24">
        <v>0</v>
      </c>
      <c r="U42" s="24">
        <f>+M42+P42+R42+T42+K42+L42</f>
        <v>1560.2399999999998</v>
      </c>
      <c r="V42" s="24">
        <f>+Q42+O42+N42</f>
        <v>4049.76</v>
      </c>
      <c r="W42" s="25">
        <f>+J42-U42</f>
        <v>24839.760000000002</v>
      </c>
      <c r="X42" s="46">
        <f>+W42-AK42</f>
        <v>0</v>
      </c>
      <c r="Y42" t="s">
        <v>97</v>
      </c>
      <c r="Z42" t="s">
        <v>56</v>
      </c>
      <c r="AA42" t="s">
        <v>153</v>
      </c>
      <c r="AB42">
        <v>84</v>
      </c>
      <c r="AC42" s="45">
        <v>26400</v>
      </c>
      <c r="AD42">
        <v>0</v>
      </c>
      <c r="AE42" s="45">
        <v>26400</v>
      </c>
      <c r="AF42">
        <v>757.68</v>
      </c>
      <c r="AG42">
        <v>0</v>
      </c>
      <c r="AH42">
        <v>802.56</v>
      </c>
      <c r="AI42">
        <v>0</v>
      </c>
      <c r="AJ42" s="45">
        <v>1560.24</v>
      </c>
      <c r="AK42" s="45">
        <v>24839.759999999998</v>
      </c>
      <c r="AL42" s="8" t="s">
        <v>187</v>
      </c>
    </row>
    <row r="43" spans="2:38" ht="15" x14ac:dyDescent="0.25">
      <c r="B43" s="19">
        <f t="shared" si="0"/>
        <v>26</v>
      </c>
      <c r="C43" s="20" t="s">
        <v>114</v>
      </c>
      <c r="D43" s="21" t="s">
        <v>101</v>
      </c>
      <c r="E43" s="21" t="s">
        <v>56</v>
      </c>
      <c r="F43" s="22" t="s">
        <v>29</v>
      </c>
      <c r="G43" s="22" t="s">
        <v>31</v>
      </c>
      <c r="H43" s="23">
        <v>45170</v>
      </c>
      <c r="I43" s="23">
        <v>45351</v>
      </c>
      <c r="J43" s="24">
        <v>120000</v>
      </c>
      <c r="K43" s="24">
        <v>16809.87</v>
      </c>
      <c r="L43" s="24">
        <v>0</v>
      </c>
      <c r="M43" s="24">
        <f>+J43*2.87%</f>
        <v>3444</v>
      </c>
      <c r="N43" s="24">
        <f>J43*7.1%</f>
        <v>8520</v>
      </c>
      <c r="O43" s="24">
        <f>J43*1.15%</f>
        <v>1380</v>
      </c>
      <c r="P43" s="24">
        <f>+J43*3.04%</f>
        <v>3648</v>
      </c>
      <c r="Q43" s="24">
        <f>J43*7.09%</f>
        <v>8508</v>
      </c>
      <c r="R43" s="24">
        <v>0</v>
      </c>
      <c r="S43" s="24">
        <f>M43+N43+O43+P43+Q43</f>
        <v>25500</v>
      </c>
      <c r="T43" s="24">
        <v>0</v>
      </c>
      <c r="U43" s="24">
        <f>+M43+P43+R43+T43+K43+L43</f>
        <v>23901.87</v>
      </c>
      <c r="V43" s="24">
        <f>+Q43+O43+N43</f>
        <v>18408</v>
      </c>
      <c r="W43" s="25">
        <f>+J43-U43</f>
        <v>96098.13</v>
      </c>
      <c r="X43" s="46">
        <f>+W43-AK43</f>
        <v>0</v>
      </c>
      <c r="Y43" t="s">
        <v>101</v>
      </c>
      <c r="Z43" t="s">
        <v>56</v>
      </c>
      <c r="AA43" t="s">
        <v>158</v>
      </c>
      <c r="AB43">
        <v>179</v>
      </c>
      <c r="AC43" s="45">
        <v>120000</v>
      </c>
      <c r="AD43">
        <v>0</v>
      </c>
      <c r="AE43" s="45">
        <v>120000</v>
      </c>
      <c r="AF43" s="45">
        <v>3444</v>
      </c>
      <c r="AG43" s="45">
        <v>16809.87</v>
      </c>
      <c r="AH43" s="45">
        <v>3648</v>
      </c>
      <c r="AI43">
        <v>0</v>
      </c>
      <c r="AJ43" s="45">
        <v>23901.87</v>
      </c>
      <c r="AK43" s="45">
        <v>96098.13</v>
      </c>
      <c r="AL43" s="8" t="s">
        <v>187</v>
      </c>
    </row>
    <row r="44" spans="2:38" ht="15" x14ac:dyDescent="0.25">
      <c r="B44" s="19">
        <f t="shared" si="0"/>
        <v>27</v>
      </c>
      <c r="C44" s="20" t="s">
        <v>114</v>
      </c>
      <c r="D44" s="21" t="s">
        <v>104</v>
      </c>
      <c r="E44" s="21" t="s">
        <v>56</v>
      </c>
      <c r="F44" s="22" t="s">
        <v>29</v>
      </c>
      <c r="G44" s="22" t="s">
        <v>31</v>
      </c>
      <c r="H44" s="23">
        <v>45170</v>
      </c>
      <c r="I44" s="23">
        <v>45351</v>
      </c>
      <c r="J44" s="24">
        <v>14400</v>
      </c>
      <c r="K44" s="24">
        <v>0</v>
      </c>
      <c r="L44" s="24">
        <v>0</v>
      </c>
      <c r="M44" s="24">
        <f>+J44*2.87%</f>
        <v>413.28</v>
      </c>
      <c r="N44" s="24">
        <f>J44*7.1%</f>
        <v>1022.3999999999999</v>
      </c>
      <c r="O44" s="24">
        <f>J44*1.15%</f>
        <v>165.6</v>
      </c>
      <c r="P44" s="24">
        <f>+J44*3.04%</f>
        <v>437.76</v>
      </c>
      <c r="Q44" s="24">
        <f>J44*7.09%</f>
        <v>1020.96</v>
      </c>
      <c r="R44" s="24">
        <v>0</v>
      </c>
      <c r="S44" s="24">
        <f>M44+N44+O44+P44+Q44</f>
        <v>3060</v>
      </c>
      <c r="T44" s="24">
        <v>0</v>
      </c>
      <c r="U44" s="24">
        <f>+M44+P44+R44+T44+K44+L44</f>
        <v>851.04</v>
      </c>
      <c r="V44" s="24">
        <f>+Q44+O44+N44</f>
        <v>2208.96</v>
      </c>
      <c r="W44" s="25">
        <f>+J44-U44</f>
        <v>13548.96</v>
      </c>
      <c r="X44" s="46">
        <f>+W44-AK44</f>
        <v>0</v>
      </c>
      <c r="Y44" t="s">
        <v>104</v>
      </c>
      <c r="Z44" t="s">
        <v>56</v>
      </c>
      <c r="AA44" t="s">
        <v>163</v>
      </c>
      <c r="AB44">
        <v>229</v>
      </c>
      <c r="AC44" s="45">
        <v>14400</v>
      </c>
      <c r="AD44">
        <v>0</v>
      </c>
      <c r="AE44" s="45">
        <v>14400</v>
      </c>
      <c r="AF44">
        <v>413.28</v>
      </c>
      <c r="AG44">
        <v>0</v>
      </c>
      <c r="AH44">
        <v>437.76</v>
      </c>
      <c r="AI44">
        <v>0</v>
      </c>
      <c r="AJ44">
        <v>851.04</v>
      </c>
      <c r="AK44" s="45">
        <v>13548.96</v>
      </c>
      <c r="AL44" s="8" t="s">
        <v>187</v>
      </c>
    </row>
    <row r="45" spans="2:38" ht="15" x14ac:dyDescent="0.25">
      <c r="B45" s="19">
        <f t="shared" si="0"/>
        <v>28</v>
      </c>
      <c r="C45" s="20" t="s">
        <v>114</v>
      </c>
      <c r="D45" s="21" t="s">
        <v>107</v>
      </c>
      <c r="E45" s="21" t="s">
        <v>56</v>
      </c>
      <c r="F45" s="22" t="s">
        <v>29</v>
      </c>
      <c r="G45" s="22" t="s">
        <v>30</v>
      </c>
      <c r="H45" s="23">
        <v>45170</v>
      </c>
      <c r="I45" s="23">
        <v>45351</v>
      </c>
      <c r="J45" s="24">
        <v>120000</v>
      </c>
      <c r="K45" s="24">
        <v>16809.87</v>
      </c>
      <c r="L45" s="24">
        <v>0</v>
      </c>
      <c r="M45" s="24">
        <f>+J45*2.87%</f>
        <v>3444</v>
      </c>
      <c r="N45" s="24">
        <f>J45*7.1%</f>
        <v>8520</v>
      </c>
      <c r="O45" s="24">
        <f>J45*1.15%</f>
        <v>1380</v>
      </c>
      <c r="P45" s="24">
        <f>+J45*3.04%</f>
        <v>3648</v>
      </c>
      <c r="Q45" s="24">
        <f>J45*7.09%</f>
        <v>8508</v>
      </c>
      <c r="R45" s="24">
        <v>0</v>
      </c>
      <c r="S45" s="24">
        <f>M45+N45+O45+P45+Q45</f>
        <v>25500</v>
      </c>
      <c r="T45" s="24">
        <v>0</v>
      </c>
      <c r="U45" s="24">
        <f>+M45+P45+R45+T45+K45+L45</f>
        <v>23901.87</v>
      </c>
      <c r="V45" s="24">
        <f>+Q45+O45+N45</f>
        <v>18408</v>
      </c>
      <c r="W45" s="25">
        <f>+J45-U45</f>
        <v>96098.13</v>
      </c>
      <c r="X45" s="46">
        <f>+W45-AK45</f>
        <v>0</v>
      </c>
      <c r="Y45" t="s">
        <v>107</v>
      </c>
      <c r="Z45" t="s">
        <v>56</v>
      </c>
      <c r="AA45" t="s">
        <v>181</v>
      </c>
      <c r="AB45">
        <v>233</v>
      </c>
      <c r="AC45" s="45">
        <v>120000</v>
      </c>
      <c r="AD45">
        <v>0</v>
      </c>
      <c r="AE45" s="45">
        <v>120000</v>
      </c>
      <c r="AF45" s="45">
        <v>3444</v>
      </c>
      <c r="AG45" s="45">
        <v>16809.87</v>
      </c>
      <c r="AH45" s="45">
        <v>3648</v>
      </c>
      <c r="AI45">
        <v>0</v>
      </c>
      <c r="AJ45" s="45">
        <v>23901.87</v>
      </c>
      <c r="AK45" s="45">
        <v>96098.13</v>
      </c>
      <c r="AL45" s="8" t="s">
        <v>187</v>
      </c>
    </row>
    <row r="46" spans="2:38" ht="15" x14ac:dyDescent="0.25">
      <c r="B46" s="19">
        <f t="shared" si="0"/>
        <v>29</v>
      </c>
      <c r="C46" s="20" t="s">
        <v>114</v>
      </c>
      <c r="D46" s="21" t="s">
        <v>108</v>
      </c>
      <c r="E46" s="21" t="s">
        <v>56</v>
      </c>
      <c r="F46" s="22" t="s">
        <v>29</v>
      </c>
      <c r="G46" s="22" t="s">
        <v>31</v>
      </c>
      <c r="H46" s="23">
        <v>45170</v>
      </c>
      <c r="I46" s="23">
        <v>45351</v>
      </c>
      <c r="J46" s="24">
        <v>43200</v>
      </c>
      <c r="K46" s="24">
        <v>894.28</v>
      </c>
      <c r="L46" s="24">
        <v>0</v>
      </c>
      <c r="M46" s="24">
        <f>+J46*2.87%</f>
        <v>1239.8399999999999</v>
      </c>
      <c r="N46" s="24">
        <f>J46*7.1%</f>
        <v>3067.2</v>
      </c>
      <c r="O46" s="24">
        <f>J46*1.15%</f>
        <v>496.8</v>
      </c>
      <c r="P46" s="24">
        <f>+J46*3.04%</f>
        <v>1313.28</v>
      </c>
      <c r="Q46" s="24">
        <f>J46*7.09%</f>
        <v>3062.88</v>
      </c>
      <c r="R46" s="24">
        <v>0</v>
      </c>
      <c r="S46" s="24">
        <f>M46+N46+O46+P46+Q46</f>
        <v>9180</v>
      </c>
      <c r="T46" s="24">
        <v>0</v>
      </c>
      <c r="U46" s="24">
        <f>+M46+P46+R46+T46+K46+L46</f>
        <v>3447.3999999999996</v>
      </c>
      <c r="V46" s="24">
        <f>+Q46+O46+N46</f>
        <v>6626.88</v>
      </c>
      <c r="W46" s="25">
        <f>+J46-U46</f>
        <v>39752.6</v>
      </c>
      <c r="X46" s="46">
        <f>+W46-AK46</f>
        <v>0</v>
      </c>
      <c r="Y46" t="s">
        <v>108</v>
      </c>
      <c r="Z46" t="s">
        <v>56</v>
      </c>
      <c r="AA46" t="s">
        <v>185</v>
      </c>
      <c r="AB46">
        <v>231</v>
      </c>
      <c r="AC46" s="45">
        <v>43200</v>
      </c>
      <c r="AD46">
        <v>0</v>
      </c>
      <c r="AE46" s="45">
        <v>43200</v>
      </c>
      <c r="AF46" s="45">
        <v>1239.8399999999999</v>
      </c>
      <c r="AG46">
        <v>894.28</v>
      </c>
      <c r="AH46" s="45">
        <v>1313.28</v>
      </c>
      <c r="AI46">
        <v>0</v>
      </c>
      <c r="AJ46" s="45">
        <v>3447.4</v>
      </c>
      <c r="AK46" s="45">
        <v>39752.6</v>
      </c>
      <c r="AL46" s="8" t="s">
        <v>187</v>
      </c>
    </row>
    <row r="47" spans="2:38" ht="15" x14ac:dyDescent="0.25">
      <c r="B47" s="19">
        <f t="shared" si="0"/>
        <v>30</v>
      </c>
      <c r="C47" s="20" t="s">
        <v>119</v>
      </c>
      <c r="D47" s="21" t="s">
        <v>88</v>
      </c>
      <c r="E47" s="21" t="s">
        <v>56</v>
      </c>
      <c r="F47" s="22" t="s">
        <v>29</v>
      </c>
      <c r="G47" s="22" t="s">
        <v>30</v>
      </c>
      <c r="H47" s="23">
        <v>45170</v>
      </c>
      <c r="I47" s="23">
        <v>45351</v>
      </c>
      <c r="J47" s="24">
        <v>120000</v>
      </c>
      <c r="K47" s="24">
        <v>16809.87</v>
      </c>
      <c r="L47" s="24">
        <v>0</v>
      </c>
      <c r="M47" s="24">
        <f>+J47*2.87%</f>
        <v>3444</v>
      </c>
      <c r="N47" s="24">
        <f>J47*7.1%</f>
        <v>8520</v>
      </c>
      <c r="O47" s="24">
        <f>J47*1.15%</f>
        <v>1380</v>
      </c>
      <c r="P47" s="24">
        <f>+J47*3.04%</f>
        <v>3648</v>
      </c>
      <c r="Q47" s="24">
        <f>J47*7.09%</f>
        <v>8508</v>
      </c>
      <c r="R47" s="24">
        <v>0</v>
      </c>
      <c r="S47" s="24">
        <f>M47+N47+O47+P47+Q47</f>
        <v>25500</v>
      </c>
      <c r="T47" s="24">
        <v>0</v>
      </c>
      <c r="U47" s="24">
        <f>+M47+P47+R47+T47+K47+L47</f>
        <v>23901.87</v>
      </c>
      <c r="V47" s="24">
        <f>+Q47+O47+N47</f>
        <v>18408</v>
      </c>
      <c r="W47" s="25">
        <f>+J47-U47</f>
        <v>96098.13</v>
      </c>
      <c r="X47" s="46">
        <f>+W47-AK47</f>
        <v>0</v>
      </c>
      <c r="Y47" t="s">
        <v>88</v>
      </c>
      <c r="Z47" t="s">
        <v>56</v>
      </c>
      <c r="AA47" t="s">
        <v>184</v>
      </c>
      <c r="AB47">
        <v>49</v>
      </c>
      <c r="AC47" s="45">
        <v>120000</v>
      </c>
      <c r="AD47">
        <v>0</v>
      </c>
      <c r="AE47" s="45">
        <v>120000</v>
      </c>
      <c r="AF47" s="45">
        <v>3444</v>
      </c>
      <c r="AG47" s="45">
        <v>16809.87</v>
      </c>
      <c r="AH47" s="45">
        <v>3648</v>
      </c>
      <c r="AI47">
        <v>0</v>
      </c>
      <c r="AJ47" s="45">
        <v>23901.87</v>
      </c>
      <c r="AK47" s="45">
        <v>96098.13</v>
      </c>
      <c r="AL47" s="8" t="s">
        <v>187</v>
      </c>
    </row>
    <row r="48" spans="2:38" ht="15" x14ac:dyDescent="0.25">
      <c r="B48" s="19">
        <f t="shared" si="0"/>
        <v>31</v>
      </c>
      <c r="C48" s="20" t="s">
        <v>119</v>
      </c>
      <c r="D48" s="21" t="s">
        <v>99</v>
      </c>
      <c r="E48" s="21" t="s">
        <v>56</v>
      </c>
      <c r="F48" s="22" t="s">
        <v>29</v>
      </c>
      <c r="G48" s="22" t="s">
        <v>30</v>
      </c>
      <c r="H48" s="23">
        <v>45170</v>
      </c>
      <c r="I48" s="23">
        <v>45351</v>
      </c>
      <c r="J48" s="24">
        <v>55000</v>
      </c>
      <c r="K48" s="24">
        <v>2559.6799999999998</v>
      </c>
      <c r="L48" s="24">
        <v>0</v>
      </c>
      <c r="M48" s="24">
        <f>+J48*2.87%</f>
        <v>1578.5</v>
      </c>
      <c r="N48" s="24">
        <f>J48*7.1%</f>
        <v>3904.9999999999995</v>
      </c>
      <c r="O48" s="24">
        <f>J48*1.15%</f>
        <v>632.5</v>
      </c>
      <c r="P48" s="24">
        <f>+J48*3.04%</f>
        <v>1672</v>
      </c>
      <c r="Q48" s="24">
        <f>J48*7.09%</f>
        <v>3899.5000000000005</v>
      </c>
      <c r="R48" s="24">
        <v>0</v>
      </c>
      <c r="S48" s="24">
        <f>M48+N48+O48+P48+Q48</f>
        <v>11687.5</v>
      </c>
      <c r="T48" s="24">
        <v>0</v>
      </c>
      <c r="U48" s="24">
        <f>+M48+P48+R48+T48+K48+L48</f>
        <v>5810.18</v>
      </c>
      <c r="V48" s="24">
        <f>+Q48+O48+N48</f>
        <v>8437</v>
      </c>
      <c r="W48" s="25">
        <f>+J48-U48</f>
        <v>49189.82</v>
      </c>
      <c r="X48" s="46">
        <f>+W48-AK48</f>
        <v>0</v>
      </c>
      <c r="Y48" t="s">
        <v>99</v>
      </c>
      <c r="Z48" t="s">
        <v>56</v>
      </c>
      <c r="AA48" t="s">
        <v>156</v>
      </c>
      <c r="AB48">
        <v>23</v>
      </c>
      <c r="AC48" s="45">
        <v>55000</v>
      </c>
      <c r="AD48">
        <v>0</v>
      </c>
      <c r="AE48" s="45">
        <v>55000</v>
      </c>
      <c r="AF48" s="45">
        <v>1578.5</v>
      </c>
      <c r="AG48" s="45">
        <v>2559.6799999999998</v>
      </c>
      <c r="AH48" s="45">
        <v>1672</v>
      </c>
      <c r="AI48">
        <v>0</v>
      </c>
      <c r="AJ48" s="45">
        <v>5810.18</v>
      </c>
      <c r="AK48" s="45">
        <v>49189.82</v>
      </c>
      <c r="AL48" s="8" t="s">
        <v>187</v>
      </c>
    </row>
    <row r="49" spans="2:38" ht="12" customHeight="1" x14ac:dyDescent="0.25">
      <c r="B49" s="19">
        <f t="shared" si="0"/>
        <v>32</v>
      </c>
      <c r="C49" s="20" t="s">
        <v>119</v>
      </c>
      <c r="D49" s="21" t="s">
        <v>105</v>
      </c>
      <c r="E49" s="21" t="s">
        <v>56</v>
      </c>
      <c r="F49" s="22" t="s">
        <v>29</v>
      </c>
      <c r="G49" s="22" t="s">
        <v>30</v>
      </c>
      <c r="H49" s="23">
        <v>45170</v>
      </c>
      <c r="I49" s="23">
        <v>45351</v>
      </c>
      <c r="J49" s="24">
        <v>72000</v>
      </c>
      <c r="K49" s="24">
        <v>5744.84</v>
      </c>
      <c r="L49" s="24">
        <v>0</v>
      </c>
      <c r="M49" s="24">
        <f>+J49*2.87%</f>
        <v>2066.4</v>
      </c>
      <c r="N49" s="24">
        <f>J49*7.1%</f>
        <v>5111.9999999999991</v>
      </c>
      <c r="O49" s="24">
        <f>J49*1.15%</f>
        <v>828</v>
      </c>
      <c r="P49" s="24">
        <f>+J49*3.04%</f>
        <v>2188.8000000000002</v>
      </c>
      <c r="Q49" s="24">
        <f>J49*7.09%</f>
        <v>5104.8</v>
      </c>
      <c r="R49" s="24">
        <v>0</v>
      </c>
      <c r="S49" s="24">
        <f>M49+N49+O49+P49+Q49</f>
        <v>15300</v>
      </c>
      <c r="T49" s="24">
        <v>0</v>
      </c>
      <c r="U49" s="24">
        <f>+M49+P49+R49+T49+K49+L49</f>
        <v>10000.040000000001</v>
      </c>
      <c r="V49" s="24">
        <f>+Q49+O49+N49</f>
        <v>11044.8</v>
      </c>
      <c r="W49" s="25">
        <f>+J49-U49</f>
        <v>61999.96</v>
      </c>
      <c r="X49" s="46">
        <f>+W49-AK49</f>
        <v>0</v>
      </c>
      <c r="Y49" t="s">
        <v>105</v>
      </c>
      <c r="Z49" t="s">
        <v>56</v>
      </c>
      <c r="AA49" t="s">
        <v>169</v>
      </c>
      <c r="AB49">
        <v>148</v>
      </c>
      <c r="AC49" s="45">
        <v>72000</v>
      </c>
      <c r="AD49">
        <v>0</v>
      </c>
      <c r="AE49" s="45">
        <v>72000</v>
      </c>
      <c r="AF49" s="45">
        <v>2066.4</v>
      </c>
      <c r="AG49" s="45">
        <v>5744.84</v>
      </c>
      <c r="AH49" s="45">
        <v>2188.8000000000002</v>
      </c>
      <c r="AI49">
        <v>0</v>
      </c>
      <c r="AJ49" s="45">
        <v>10000.040000000001</v>
      </c>
      <c r="AK49" s="45">
        <v>61999.96</v>
      </c>
      <c r="AL49" s="8" t="s">
        <v>187</v>
      </c>
    </row>
    <row r="50" spans="2:38" ht="15" x14ac:dyDescent="0.25">
      <c r="B50" s="19">
        <f t="shared" si="0"/>
        <v>33</v>
      </c>
      <c r="C50" s="20" t="s">
        <v>115</v>
      </c>
      <c r="D50" s="21" t="s">
        <v>74</v>
      </c>
      <c r="E50" s="21" t="s">
        <v>56</v>
      </c>
      <c r="F50" s="22" t="s">
        <v>29</v>
      </c>
      <c r="G50" s="22" t="s">
        <v>31</v>
      </c>
      <c r="H50" s="23">
        <v>45170</v>
      </c>
      <c r="I50" s="23">
        <v>45351</v>
      </c>
      <c r="J50" s="24">
        <v>102000</v>
      </c>
      <c r="K50" s="24">
        <v>12575.82</v>
      </c>
      <c r="L50" s="24">
        <v>0</v>
      </c>
      <c r="M50" s="24">
        <f>+J50*2.87%</f>
        <v>2927.4</v>
      </c>
      <c r="N50" s="24">
        <f>J50*7.1%</f>
        <v>7241.9999999999991</v>
      </c>
      <c r="O50" s="24">
        <f>J50*1.15%</f>
        <v>1173</v>
      </c>
      <c r="P50" s="24">
        <f>+J50*3.04%</f>
        <v>3100.8</v>
      </c>
      <c r="Q50" s="24">
        <f>J50*7.09%</f>
        <v>7231.8</v>
      </c>
      <c r="R50" s="24">
        <v>0</v>
      </c>
      <c r="S50" s="24">
        <f>M50+N50+O50+P50+Q50</f>
        <v>21675</v>
      </c>
      <c r="T50" s="24">
        <v>0</v>
      </c>
      <c r="U50" s="24">
        <f>+M50+P50+R50+T50+K50+L50</f>
        <v>18604.02</v>
      </c>
      <c r="V50" s="24">
        <f>+Q50+O50+N50</f>
        <v>15646.8</v>
      </c>
      <c r="W50" s="25">
        <f>+J50-U50</f>
        <v>83395.98</v>
      </c>
      <c r="X50" s="46">
        <f>+W50-AK50</f>
        <v>0</v>
      </c>
      <c r="Y50" t="s">
        <v>74</v>
      </c>
      <c r="Z50" t="s">
        <v>56</v>
      </c>
      <c r="AA50" t="s">
        <v>155</v>
      </c>
      <c r="AB50">
        <v>356</v>
      </c>
      <c r="AC50" s="45">
        <v>102000</v>
      </c>
      <c r="AD50">
        <v>0</v>
      </c>
      <c r="AE50" s="45">
        <v>102000</v>
      </c>
      <c r="AF50" s="45">
        <v>2927.4</v>
      </c>
      <c r="AG50" s="45">
        <v>12575.82</v>
      </c>
      <c r="AH50" s="45">
        <v>3100.8</v>
      </c>
      <c r="AI50">
        <v>0</v>
      </c>
      <c r="AJ50" s="45">
        <v>18604.02</v>
      </c>
      <c r="AK50" s="45">
        <v>83395.98</v>
      </c>
      <c r="AL50" s="8" t="s">
        <v>187</v>
      </c>
    </row>
    <row r="51" spans="2:38" ht="15" x14ac:dyDescent="0.25">
      <c r="B51" s="19">
        <f t="shared" si="0"/>
        <v>34</v>
      </c>
      <c r="C51" s="20" t="s">
        <v>115</v>
      </c>
      <c r="D51" s="21" t="s">
        <v>81</v>
      </c>
      <c r="E51" s="21" t="s">
        <v>56</v>
      </c>
      <c r="F51" s="22" t="s">
        <v>29</v>
      </c>
      <c r="G51" s="22" t="s">
        <v>30</v>
      </c>
      <c r="H51" s="23">
        <v>45170</v>
      </c>
      <c r="I51" s="23">
        <v>45351</v>
      </c>
      <c r="J51" s="24">
        <v>120000</v>
      </c>
      <c r="K51" s="24">
        <v>16809.87</v>
      </c>
      <c r="L51" s="24">
        <v>0</v>
      </c>
      <c r="M51" s="24">
        <f>+J51*2.87%</f>
        <v>3444</v>
      </c>
      <c r="N51" s="24">
        <f>J51*7.1%</f>
        <v>8520</v>
      </c>
      <c r="O51" s="24">
        <f>J51*1.15%</f>
        <v>1380</v>
      </c>
      <c r="P51" s="24">
        <f>+J51*3.04%</f>
        <v>3648</v>
      </c>
      <c r="Q51" s="24">
        <f>J51*7.09%</f>
        <v>8508</v>
      </c>
      <c r="R51" s="24">
        <v>0</v>
      </c>
      <c r="S51" s="24">
        <f>M51+N51+O51+P51+Q51</f>
        <v>25500</v>
      </c>
      <c r="T51" s="24">
        <v>0</v>
      </c>
      <c r="U51" s="24">
        <f>+M51+P51+R51+T51+K51+L51</f>
        <v>23901.87</v>
      </c>
      <c r="V51" s="24">
        <f>+Q51+O51+N51</f>
        <v>18408</v>
      </c>
      <c r="W51" s="25">
        <f>+J51-U51</f>
        <v>96098.13</v>
      </c>
      <c r="X51" s="46">
        <f>+W51-AK51</f>
        <v>0</v>
      </c>
      <c r="Y51" t="s">
        <v>81</v>
      </c>
      <c r="Z51" t="s">
        <v>56</v>
      </c>
      <c r="AA51" t="s">
        <v>177</v>
      </c>
      <c r="AB51">
        <v>33</v>
      </c>
      <c r="AC51" s="45">
        <v>120000</v>
      </c>
      <c r="AD51">
        <v>0</v>
      </c>
      <c r="AE51" s="45">
        <v>120000</v>
      </c>
      <c r="AF51" s="45">
        <v>3444</v>
      </c>
      <c r="AG51" s="45">
        <v>16809.87</v>
      </c>
      <c r="AH51" s="45">
        <v>3648</v>
      </c>
      <c r="AI51">
        <v>0</v>
      </c>
      <c r="AJ51" s="45">
        <v>23901.87</v>
      </c>
      <c r="AK51" s="45">
        <v>96098.13</v>
      </c>
      <c r="AL51" s="8" t="s">
        <v>187</v>
      </c>
    </row>
    <row r="52" spans="2:38" ht="15" x14ac:dyDescent="0.25">
      <c r="B52" s="19">
        <f t="shared" si="0"/>
        <v>35</v>
      </c>
      <c r="C52" s="20" t="s">
        <v>115</v>
      </c>
      <c r="D52" s="21" t="s">
        <v>69</v>
      </c>
      <c r="E52" s="21" t="s">
        <v>56</v>
      </c>
      <c r="F52" s="22" t="s">
        <v>29</v>
      </c>
      <c r="G52" s="22" t="s">
        <v>31</v>
      </c>
      <c r="H52" s="23">
        <v>45170</v>
      </c>
      <c r="I52" s="23">
        <v>45351</v>
      </c>
      <c r="J52" s="24">
        <v>120000</v>
      </c>
      <c r="K52" s="24">
        <v>16809.87</v>
      </c>
      <c r="L52" s="24">
        <v>0</v>
      </c>
      <c r="M52" s="24">
        <f>+J52*2.87%</f>
        <v>3444</v>
      </c>
      <c r="N52" s="24">
        <f>J52*7.1%</f>
        <v>8520</v>
      </c>
      <c r="O52" s="24">
        <f>J52*1.15%</f>
        <v>1380</v>
      </c>
      <c r="P52" s="24">
        <f>+J52*3.04%</f>
        <v>3648</v>
      </c>
      <c r="Q52" s="24">
        <f>J52*7.09%</f>
        <v>8508</v>
      </c>
      <c r="R52" s="24">
        <v>0</v>
      </c>
      <c r="S52" s="24">
        <f>M52+N52+O52+P52+Q52</f>
        <v>25500</v>
      </c>
      <c r="T52" s="24">
        <v>0</v>
      </c>
      <c r="U52" s="24">
        <f>+M52+P52+R52+T52+K52+L52</f>
        <v>23901.87</v>
      </c>
      <c r="V52" s="24">
        <f>+Q52+O52+N52</f>
        <v>18408</v>
      </c>
      <c r="W52" s="25">
        <f>+J52-U52</f>
        <v>96098.13</v>
      </c>
      <c r="X52" s="46">
        <f>+W52-AK52</f>
        <v>0</v>
      </c>
      <c r="Y52" t="s">
        <v>69</v>
      </c>
      <c r="Z52" t="s">
        <v>56</v>
      </c>
      <c r="AA52">
        <v>157684928</v>
      </c>
      <c r="AB52">
        <v>65</v>
      </c>
      <c r="AC52" s="45">
        <v>120000</v>
      </c>
      <c r="AD52">
        <v>0</v>
      </c>
      <c r="AE52" s="45">
        <v>120000</v>
      </c>
      <c r="AF52" s="45">
        <v>3444</v>
      </c>
      <c r="AG52" s="45">
        <v>16809.87</v>
      </c>
      <c r="AH52" s="45">
        <v>3648</v>
      </c>
      <c r="AI52">
        <v>0</v>
      </c>
      <c r="AJ52" s="45">
        <v>23901.87</v>
      </c>
      <c r="AK52" s="45">
        <v>96098.13</v>
      </c>
      <c r="AL52" s="8" t="s">
        <v>187</v>
      </c>
    </row>
    <row r="53" spans="2:38" ht="15" x14ac:dyDescent="0.25">
      <c r="B53" s="19">
        <f t="shared" si="0"/>
        <v>36</v>
      </c>
      <c r="C53" s="20" t="s">
        <v>115</v>
      </c>
      <c r="D53" s="21" t="s">
        <v>72</v>
      </c>
      <c r="E53" s="21" t="s">
        <v>56</v>
      </c>
      <c r="F53" s="22" t="s">
        <v>29</v>
      </c>
      <c r="G53" s="22" t="s">
        <v>30</v>
      </c>
      <c r="H53" s="23">
        <v>45170</v>
      </c>
      <c r="I53" s="23">
        <v>45351</v>
      </c>
      <c r="J53" s="24">
        <v>120000</v>
      </c>
      <c r="K53" s="24">
        <v>16809.87</v>
      </c>
      <c r="L53" s="24">
        <v>0</v>
      </c>
      <c r="M53" s="24">
        <f>+J53*2.87%</f>
        <v>3444</v>
      </c>
      <c r="N53" s="24">
        <f>J53*7.1%</f>
        <v>8520</v>
      </c>
      <c r="O53" s="24">
        <f>J53*1.15%</f>
        <v>1380</v>
      </c>
      <c r="P53" s="24">
        <f>+J53*3.04%</f>
        <v>3648</v>
      </c>
      <c r="Q53" s="24">
        <f>J53*7.09%</f>
        <v>8508</v>
      </c>
      <c r="R53" s="24">
        <v>0</v>
      </c>
      <c r="S53" s="24">
        <f>M53+N53+O53+P53+Q53</f>
        <v>25500</v>
      </c>
      <c r="T53" s="24">
        <v>0</v>
      </c>
      <c r="U53" s="24">
        <f>+M53+P53+R53+T53+K53+L53</f>
        <v>23901.87</v>
      </c>
      <c r="V53" s="24">
        <f>+Q53+O53+N53</f>
        <v>18408</v>
      </c>
      <c r="W53" s="25">
        <f>+J53-U53</f>
        <v>96098.13</v>
      </c>
      <c r="X53" s="46">
        <f>+W53-AK53</f>
        <v>0</v>
      </c>
      <c r="Y53" t="s">
        <v>72</v>
      </c>
      <c r="Z53" t="s">
        <v>56</v>
      </c>
      <c r="AA53">
        <v>170937735</v>
      </c>
      <c r="AB53">
        <v>80</v>
      </c>
      <c r="AC53" s="45">
        <v>120000</v>
      </c>
      <c r="AD53">
        <v>0</v>
      </c>
      <c r="AE53" s="45">
        <v>120000</v>
      </c>
      <c r="AF53" s="45">
        <v>3444</v>
      </c>
      <c r="AG53" s="45">
        <v>16809.87</v>
      </c>
      <c r="AH53" s="45">
        <v>3648</v>
      </c>
      <c r="AI53">
        <v>0</v>
      </c>
      <c r="AJ53" s="45">
        <v>23901.87</v>
      </c>
      <c r="AK53" s="45">
        <v>96098.13</v>
      </c>
      <c r="AL53" s="8" t="s">
        <v>187</v>
      </c>
    </row>
    <row r="54" spans="2:38" ht="15" x14ac:dyDescent="0.25">
      <c r="B54" s="19">
        <f t="shared" si="0"/>
        <v>37</v>
      </c>
      <c r="C54" s="20" t="s">
        <v>115</v>
      </c>
      <c r="D54" s="21" t="s">
        <v>59</v>
      </c>
      <c r="E54" s="21" t="s">
        <v>56</v>
      </c>
      <c r="F54" s="22" t="s">
        <v>29</v>
      </c>
      <c r="G54" s="22" t="s">
        <v>30</v>
      </c>
      <c r="H54" s="23">
        <v>45170</v>
      </c>
      <c r="I54" s="23">
        <v>45351</v>
      </c>
      <c r="J54" s="24">
        <v>120000</v>
      </c>
      <c r="K54" s="24">
        <v>16809.87</v>
      </c>
      <c r="L54" s="24">
        <v>0</v>
      </c>
      <c r="M54" s="24">
        <f>+J54*2.87%</f>
        <v>3444</v>
      </c>
      <c r="N54" s="24">
        <f>J54*7.1%</f>
        <v>8520</v>
      </c>
      <c r="O54" s="24">
        <f>J54*1.15%</f>
        <v>1380</v>
      </c>
      <c r="P54" s="24">
        <f>+J54*3.04%</f>
        <v>3648</v>
      </c>
      <c r="Q54" s="24">
        <f>J54*7.09%</f>
        <v>8508</v>
      </c>
      <c r="R54" s="24">
        <v>0</v>
      </c>
      <c r="S54" s="24">
        <f>M54+N54+O54+P54+Q54</f>
        <v>25500</v>
      </c>
      <c r="T54" s="24">
        <v>0</v>
      </c>
      <c r="U54" s="24">
        <f>+M54+P54+R54+T54+K54+L54</f>
        <v>23901.87</v>
      </c>
      <c r="V54" s="24">
        <f>+Q54+O54+N54</f>
        <v>18408</v>
      </c>
      <c r="W54" s="25">
        <f>+J54-U54</f>
        <v>96098.13</v>
      </c>
      <c r="X54" s="46">
        <f>+W54-AK54</f>
        <v>0</v>
      </c>
      <c r="Y54" t="s">
        <v>59</v>
      </c>
      <c r="Z54" t="s">
        <v>56</v>
      </c>
      <c r="AA54">
        <v>88473062</v>
      </c>
      <c r="AB54">
        <v>88</v>
      </c>
      <c r="AC54" s="45">
        <v>120000</v>
      </c>
      <c r="AD54">
        <v>0</v>
      </c>
      <c r="AE54" s="45">
        <v>120000</v>
      </c>
      <c r="AF54" s="45">
        <v>3444</v>
      </c>
      <c r="AG54" s="45">
        <v>16809.87</v>
      </c>
      <c r="AH54" s="45">
        <v>3648</v>
      </c>
      <c r="AI54">
        <v>0</v>
      </c>
      <c r="AJ54" s="45">
        <v>23901.87</v>
      </c>
      <c r="AK54" s="45">
        <v>96098.13</v>
      </c>
      <c r="AL54" s="8" t="s">
        <v>187</v>
      </c>
    </row>
    <row r="55" spans="2:38" ht="15" x14ac:dyDescent="0.25">
      <c r="B55" s="19">
        <f t="shared" si="0"/>
        <v>38</v>
      </c>
      <c r="C55" s="20" t="s">
        <v>115</v>
      </c>
      <c r="D55" s="21" t="s">
        <v>90</v>
      </c>
      <c r="E55" s="21" t="s">
        <v>56</v>
      </c>
      <c r="F55" s="22" t="s">
        <v>29</v>
      </c>
      <c r="G55" s="22" t="s">
        <v>31</v>
      </c>
      <c r="H55" s="23">
        <v>45231</v>
      </c>
      <c r="I55" s="23">
        <v>45412</v>
      </c>
      <c r="J55" s="24">
        <v>24000</v>
      </c>
      <c r="K55" s="24">
        <v>0</v>
      </c>
      <c r="L55" s="24">
        <v>0</v>
      </c>
      <c r="M55" s="24">
        <f>+J55*2.87%</f>
        <v>688.8</v>
      </c>
      <c r="N55" s="24">
        <f>J55*7.1%</f>
        <v>1703.9999999999998</v>
      </c>
      <c r="O55" s="24">
        <f>J55*1.15%</f>
        <v>276</v>
      </c>
      <c r="P55" s="24">
        <f>+J55*3.04%</f>
        <v>729.6</v>
      </c>
      <c r="Q55" s="24">
        <f>J55*7.09%</f>
        <v>1701.6000000000001</v>
      </c>
      <c r="R55" s="24">
        <v>0</v>
      </c>
      <c r="S55" s="24">
        <f>M55+N55+O55+P55+Q55</f>
        <v>5100</v>
      </c>
      <c r="T55" s="24">
        <v>0</v>
      </c>
      <c r="U55" s="24">
        <f>+M55+P55+R55+T55+K55+L55</f>
        <v>1418.4</v>
      </c>
      <c r="V55" s="24">
        <f>+Q55+O55+N55</f>
        <v>3681.6</v>
      </c>
      <c r="W55" s="25">
        <f>+J55-U55</f>
        <v>22581.599999999999</v>
      </c>
      <c r="X55" s="46">
        <f>+W55-AK55</f>
        <v>0</v>
      </c>
      <c r="Y55" t="s">
        <v>90</v>
      </c>
      <c r="Z55" t="s">
        <v>56</v>
      </c>
      <c r="AA55" t="s">
        <v>164</v>
      </c>
      <c r="AB55">
        <v>252</v>
      </c>
      <c r="AC55" s="45">
        <v>24000</v>
      </c>
      <c r="AD55">
        <v>0</v>
      </c>
      <c r="AE55" s="45">
        <v>24000</v>
      </c>
      <c r="AF55">
        <v>688.8</v>
      </c>
      <c r="AG55">
        <v>0</v>
      </c>
      <c r="AH55">
        <v>729.6</v>
      </c>
      <c r="AI55">
        <v>0</v>
      </c>
      <c r="AJ55" s="45">
        <v>1418.4</v>
      </c>
      <c r="AK55" s="45">
        <v>22581.599999999999</v>
      </c>
      <c r="AL55" s="8" t="s">
        <v>187</v>
      </c>
    </row>
    <row r="56" spans="2:38" ht="15" x14ac:dyDescent="0.25">
      <c r="B56" s="19">
        <f t="shared" si="0"/>
        <v>39</v>
      </c>
      <c r="C56" s="20" t="s">
        <v>115</v>
      </c>
      <c r="D56" s="21" t="s">
        <v>89</v>
      </c>
      <c r="E56" s="21" t="s">
        <v>56</v>
      </c>
      <c r="F56" s="22" t="s">
        <v>29</v>
      </c>
      <c r="G56" s="22" t="s">
        <v>31</v>
      </c>
      <c r="H56" s="23">
        <v>45231</v>
      </c>
      <c r="I56" s="23">
        <v>45412</v>
      </c>
      <c r="J56" s="24">
        <v>120000</v>
      </c>
      <c r="K56" s="24">
        <v>16809.87</v>
      </c>
      <c r="L56" s="24">
        <v>0</v>
      </c>
      <c r="M56" s="24">
        <f>+J56*2.87%</f>
        <v>3444</v>
      </c>
      <c r="N56" s="24">
        <f>J56*7.1%</f>
        <v>8520</v>
      </c>
      <c r="O56" s="24">
        <f>J56*1.15%</f>
        <v>1380</v>
      </c>
      <c r="P56" s="24">
        <f>+J56*3.04%</f>
        <v>3648</v>
      </c>
      <c r="Q56" s="24">
        <f>J56*7.09%</f>
        <v>8508</v>
      </c>
      <c r="R56" s="24">
        <v>0</v>
      </c>
      <c r="S56" s="24">
        <f>M56+N56+O56+P56+Q56</f>
        <v>25500</v>
      </c>
      <c r="T56" s="24">
        <v>0</v>
      </c>
      <c r="U56" s="24">
        <f>+M56+P56+R56+T56+K56+L56</f>
        <v>23901.87</v>
      </c>
      <c r="V56" s="24">
        <f>+Q56+O56+N56</f>
        <v>18408</v>
      </c>
      <c r="W56" s="25">
        <f>+J56-U56</f>
        <v>96098.13</v>
      </c>
      <c r="X56" s="46">
        <f>+W56-AK56</f>
        <v>0</v>
      </c>
      <c r="Y56" t="s">
        <v>89</v>
      </c>
      <c r="Z56" t="s">
        <v>56</v>
      </c>
      <c r="AA56" t="s">
        <v>162</v>
      </c>
      <c r="AB56">
        <v>16</v>
      </c>
      <c r="AC56" s="45">
        <v>120000</v>
      </c>
      <c r="AD56">
        <v>0</v>
      </c>
      <c r="AE56" s="45">
        <v>120000</v>
      </c>
      <c r="AF56" s="45">
        <v>3444</v>
      </c>
      <c r="AG56" s="45">
        <v>16809.87</v>
      </c>
      <c r="AH56" s="45">
        <v>3648</v>
      </c>
      <c r="AI56">
        <v>0</v>
      </c>
      <c r="AJ56" s="45">
        <v>23901.87</v>
      </c>
      <c r="AK56" s="45">
        <v>96098.13</v>
      </c>
      <c r="AL56" s="8" t="s">
        <v>187</v>
      </c>
    </row>
    <row r="57" spans="2:38" ht="15" x14ac:dyDescent="0.25">
      <c r="B57" s="19">
        <f t="shared" si="0"/>
        <v>40</v>
      </c>
      <c r="C57" s="20" t="s">
        <v>115</v>
      </c>
      <c r="D57" s="21" t="s">
        <v>64</v>
      </c>
      <c r="E57" s="21" t="s">
        <v>56</v>
      </c>
      <c r="F57" s="22" t="s">
        <v>29</v>
      </c>
      <c r="G57" s="22" t="s">
        <v>30</v>
      </c>
      <c r="H57" s="23">
        <v>45108</v>
      </c>
      <c r="I57" s="23">
        <v>45291</v>
      </c>
      <c r="J57" s="24">
        <v>120000</v>
      </c>
      <c r="K57" s="24">
        <v>16809.87</v>
      </c>
      <c r="L57" s="24">
        <v>0</v>
      </c>
      <c r="M57" s="24">
        <f>+J57*2.87%</f>
        <v>3444</v>
      </c>
      <c r="N57" s="24">
        <f>J57*7.1%</f>
        <v>8520</v>
      </c>
      <c r="O57" s="24">
        <f>J57*1.15%</f>
        <v>1380</v>
      </c>
      <c r="P57" s="24">
        <f>+J57*3.04%</f>
        <v>3648</v>
      </c>
      <c r="Q57" s="24">
        <f>J57*7.09%</f>
        <v>8508</v>
      </c>
      <c r="R57" s="24">
        <v>0</v>
      </c>
      <c r="S57" s="24">
        <f>M57+N57+O57+P57+Q57</f>
        <v>25500</v>
      </c>
      <c r="T57" s="24">
        <v>0</v>
      </c>
      <c r="U57" s="24">
        <f>+M57+P57+R57+T57+K57+L57</f>
        <v>23901.87</v>
      </c>
      <c r="V57" s="24">
        <f>+Q57+O57+N57</f>
        <v>18408</v>
      </c>
      <c r="W57" s="25">
        <f>+J57-U57</f>
        <v>96098.13</v>
      </c>
      <c r="X57" s="46">
        <f>+W57-AK57</f>
        <v>0</v>
      </c>
      <c r="Y57" t="s">
        <v>64</v>
      </c>
      <c r="Z57" t="s">
        <v>56</v>
      </c>
      <c r="AA57">
        <v>174949802</v>
      </c>
      <c r="AB57">
        <v>68</v>
      </c>
      <c r="AC57" s="45">
        <v>120000</v>
      </c>
      <c r="AD57">
        <v>0</v>
      </c>
      <c r="AE57" s="45">
        <v>120000</v>
      </c>
      <c r="AF57" s="45">
        <v>3444</v>
      </c>
      <c r="AG57" s="45">
        <v>16809.87</v>
      </c>
      <c r="AH57" s="45">
        <v>3648</v>
      </c>
      <c r="AI57">
        <v>0</v>
      </c>
      <c r="AJ57" s="45">
        <v>23901.87</v>
      </c>
      <c r="AK57" s="45">
        <v>96098.13</v>
      </c>
      <c r="AL57" s="8" t="s">
        <v>187</v>
      </c>
    </row>
    <row r="58" spans="2:38" ht="15" x14ac:dyDescent="0.25">
      <c r="B58" s="19">
        <f t="shared" si="0"/>
        <v>41</v>
      </c>
      <c r="C58" s="20" t="s">
        <v>115</v>
      </c>
      <c r="D58" s="21" t="s">
        <v>91</v>
      </c>
      <c r="E58" s="21" t="s">
        <v>56</v>
      </c>
      <c r="F58" s="22" t="s">
        <v>29</v>
      </c>
      <c r="G58" s="22" t="s">
        <v>30</v>
      </c>
      <c r="H58" s="23">
        <v>45170</v>
      </c>
      <c r="I58" s="23">
        <v>45351</v>
      </c>
      <c r="J58" s="24">
        <v>120000</v>
      </c>
      <c r="K58" s="24">
        <v>0</v>
      </c>
      <c r="L58" s="24">
        <v>0</v>
      </c>
      <c r="M58" s="24">
        <f>+J58*2.87%</f>
        <v>3444</v>
      </c>
      <c r="N58" s="24">
        <f>J58*7.1%</f>
        <v>8520</v>
      </c>
      <c r="O58" s="24">
        <f>J58*1.15%</f>
        <v>1380</v>
      </c>
      <c r="P58" s="24">
        <f>+J58*3.04%</f>
        <v>3648</v>
      </c>
      <c r="Q58" s="24">
        <f>J58*7.09%</f>
        <v>8508</v>
      </c>
      <c r="R58" s="24">
        <v>0</v>
      </c>
      <c r="S58" s="24">
        <f>M58+N58+O58+P58+Q58</f>
        <v>25500</v>
      </c>
      <c r="T58" s="24">
        <v>0</v>
      </c>
      <c r="U58" s="24">
        <f>+M58+P58+R58+T58+K58+L58</f>
        <v>7092</v>
      </c>
      <c r="V58" s="24">
        <f>+Q58+O58+N58</f>
        <v>18408</v>
      </c>
      <c r="W58" s="25">
        <f>+J58-U58</f>
        <v>112908</v>
      </c>
      <c r="X58" s="46">
        <f>+W58-AK58</f>
        <v>0</v>
      </c>
      <c r="Y58" t="s">
        <v>91</v>
      </c>
      <c r="Z58" t="s">
        <v>56</v>
      </c>
      <c r="AA58" t="s">
        <v>170</v>
      </c>
      <c r="AB58">
        <v>74</v>
      </c>
      <c r="AC58" s="45">
        <v>120000</v>
      </c>
      <c r="AD58">
        <v>0</v>
      </c>
      <c r="AE58" s="45">
        <v>120000</v>
      </c>
      <c r="AF58" s="45">
        <v>3444</v>
      </c>
      <c r="AG58">
        <v>0</v>
      </c>
      <c r="AH58" s="45">
        <v>3648</v>
      </c>
      <c r="AI58">
        <v>0</v>
      </c>
      <c r="AJ58" s="45">
        <v>7092</v>
      </c>
      <c r="AK58" s="45">
        <v>112908</v>
      </c>
      <c r="AL58" s="8" t="s">
        <v>187</v>
      </c>
    </row>
    <row r="59" spans="2:38" ht="15" x14ac:dyDescent="0.25">
      <c r="B59" s="19">
        <f t="shared" si="0"/>
        <v>42</v>
      </c>
      <c r="C59" s="20" t="s">
        <v>115</v>
      </c>
      <c r="D59" s="21" t="s">
        <v>93</v>
      </c>
      <c r="E59" s="21" t="s">
        <v>56</v>
      </c>
      <c r="F59" s="22" t="s">
        <v>29</v>
      </c>
      <c r="G59" s="22" t="s">
        <v>30</v>
      </c>
      <c r="H59" s="23">
        <v>45170</v>
      </c>
      <c r="I59" s="23">
        <v>45351</v>
      </c>
      <c r="J59" s="24">
        <v>24200</v>
      </c>
      <c r="K59" s="24">
        <v>0</v>
      </c>
      <c r="L59" s="24">
        <v>0</v>
      </c>
      <c r="M59" s="24">
        <f>+J59*2.87%</f>
        <v>694.54</v>
      </c>
      <c r="N59" s="24">
        <f>J59*7.1%</f>
        <v>1718.1999999999998</v>
      </c>
      <c r="O59" s="24">
        <f>J59*1.15%</f>
        <v>278.3</v>
      </c>
      <c r="P59" s="24">
        <f>+J59*3.04%</f>
        <v>735.68</v>
      </c>
      <c r="Q59" s="24">
        <f>J59*7.09%</f>
        <v>1715.7800000000002</v>
      </c>
      <c r="R59" s="24">
        <v>0</v>
      </c>
      <c r="S59" s="24">
        <f>M59+N59+O59+P59+Q59</f>
        <v>5142.5</v>
      </c>
      <c r="T59" s="24">
        <v>0</v>
      </c>
      <c r="U59" s="24">
        <f>+M59+P59+R59+T59+K59+L59</f>
        <v>1430.2199999999998</v>
      </c>
      <c r="V59" s="24">
        <f>+Q59+O59+N59</f>
        <v>3712.2799999999997</v>
      </c>
      <c r="W59" s="25">
        <f>+J59-U59</f>
        <v>22769.78</v>
      </c>
      <c r="X59" s="46">
        <f>+W59-AK59</f>
        <v>0</v>
      </c>
      <c r="Y59" t="s">
        <v>93</v>
      </c>
      <c r="Z59" t="s">
        <v>56</v>
      </c>
      <c r="AA59" t="s">
        <v>149</v>
      </c>
      <c r="AB59">
        <v>10</v>
      </c>
      <c r="AC59" s="45">
        <v>24200</v>
      </c>
      <c r="AD59">
        <v>0</v>
      </c>
      <c r="AE59" s="45">
        <v>24200</v>
      </c>
      <c r="AF59">
        <v>694.54</v>
      </c>
      <c r="AG59">
        <v>0</v>
      </c>
      <c r="AH59">
        <v>735.68</v>
      </c>
      <c r="AI59">
        <v>0</v>
      </c>
      <c r="AJ59" s="45">
        <v>1430.22</v>
      </c>
      <c r="AK59" s="45">
        <v>22769.78</v>
      </c>
      <c r="AL59" s="8" t="s">
        <v>187</v>
      </c>
    </row>
    <row r="60" spans="2:38" ht="15" x14ac:dyDescent="0.25">
      <c r="B60" s="19">
        <f t="shared" si="0"/>
        <v>43</v>
      </c>
      <c r="C60" s="20" t="s">
        <v>115</v>
      </c>
      <c r="D60" s="21" t="s">
        <v>95</v>
      </c>
      <c r="E60" s="21" t="s">
        <v>56</v>
      </c>
      <c r="F60" s="22" t="s">
        <v>29</v>
      </c>
      <c r="G60" s="22" t="s">
        <v>30</v>
      </c>
      <c r="H60" s="23">
        <v>45170</v>
      </c>
      <c r="I60" s="23">
        <v>45351</v>
      </c>
      <c r="J60" s="24">
        <v>120000</v>
      </c>
      <c r="K60" s="24">
        <v>16809.87</v>
      </c>
      <c r="L60" s="24">
        <v>0</v>
      </c>
      <c r="M60" s="24">
        <f>+J60*2.87%</f>
        <v>3444</v>
      </c>
      <c r="N60" s="24">
        <f>J60*7.1%</f>
        <v>8520</v>
      </c>
      <c r="O60" s="24">
        <f>J60*1.15%</f>
        <v>1380</v>
      </c>
      <c r="P60" s="24">
        <f>+J60*3.04%</f>
        <v>3648</v>
      </c>
      <c r="Q60" s="24">
        <f>J60*7.09%</f>
        <v>8508</v>
      </c>
      <c r="R60" s="24">
        <v>0</v>
      </c>
      <c r="S60" s="24">
        <f>M60+N60+O60+P60+Q60</f>
        <v>25500</v>
      </c>
      <c r="T60" s="24">
        <v>0</v>
      </c>
      <c r="U60" s="24">
        <f>+M60+P60+R60+T60+K60+L60</f>
        <v>23901.87</v>
      </c>
      <c r="V60" s="24">
        <f>+Q60+O60+N60</f>
        <v>18408</v>
      </c>
      <c r="W60" s="25">
        <f>+J60-U60</f>
        <v>96098.13</v>
      </c>
      <c r="X60" s="46">
        <f>+W60-AK60</f>
        <v>0</v>
      </c>
      <c r="Y60" t="s">
        <v>95</v>
      </c>
      <c r="Z60" t="s">
        <v>56</v>
      </c>
      <c r="AA60" t="s">
        <v>151</v>
      </c>
      <c r="AB60">
        <v>185</v>
      </c>
      <c r="AC60" s="45">
        <v>120000</v>
      </c>
      <c r="AD60">
        <v>0</v>
      </c>
      <c r="AE60" s="45">
        <v>120000</v>
      </c>
      <c r="AF60" s="45">
        <v>3444</v>
      </c>
      <c r="AG60" s="45">
        <v>16809.87</v>
      </c>
      <c r="AH60" s="45">
        <v>3648</v>
      </c>
      <c r="AI60">
        <v>0</v>
      </c>
      <c r="AJ60" s="45">
        <v>23901.87</v>
      </c>
      <c r="AK60" s="45">
        <v>96098.13</v>
      </c>
      <c r="AL60" s="8" t="s">
        <v>187</v>
      </c>
    </row>
    <row r="61" spans="2:38" ht="15" x14ac:dyDescent="0.25">
      <c r="B61" s="19">
        <f t="shared" si="0"/>
        <v>44</v>
      </c>
      <c r="C61" s="20" t="s">
        <v>115</v>
      </c>
      <c r="D61" s="21" t="s">
        <v>96</v>
      </c>
      <c r="E61" s="21" t="s">
        <v>56</v>
      </c>
      <c r="F61" s="22" t="s">
        <v>29</v>
      </c>
      <c r="G61" s="22" t="s">
        <v>31</v>
      </c>
      <c r="H61" s="23">
        <v>45170</v>
      </c>
      <c r="I61" s="23">
        <v>45351</v>
      </c>
      <c r="J61" s="24">
        <v>15000</v>
      </c>
      <c r="K61" s="24">
        <v>0</v>
      </c>
      <c r="L61" s="24">
        <v>0</v>
      </c>
      <c r="M61" s="24">
        <f>+J61*2.87%</f>
        <v>430.5</v>
      </c>
      <c r="N61" s="24">
        <f>J61*7.1%</f>
        <v>1065</v>
      </c>
      <c r="O61" s="24">
        <f>J61*1.15%</f>
        <v>172.5</v>
      </c>
      <c r="P61" s="24">
        <f>+J61*3.04%</f>
        <v>456</v>
      </c>
      <c r="Q61" s="24">
        <f>J61*7.09%</f>
        <v>1063.5</v>
      </c>
      <c r="R61" s="24">
        <v>0</v>
      </c>
      <c r="S61" s="24">
        <f>M61+N61+O61+P61+Q61</f>
        <v>3187.5</v>
      </c>
      <c r="T61" s="24">
        <v>0</v>
      </c>
      <c r="U61" s="24">
        <f>+M61+P61+R61+T61+K61+L61</f>
        <v>886.5</v>
      </c>
      <c r="V61" s="24">
        <f>+Q61+O61+N61</f>
        <v>2301</v>
      </c>
      <c r="W61" s="25">
        <f>+J61-U61</f>
        <v>14113.5</v>
      </c>
      <c r="X61" s="46">
        <f>+W61-AK61</f>
        <v>0</v>
      </c>
      <c r="Y61" t="s">
        <v>96</v>
      </c>
      <c r="Z61" t="s">
        <v>56</v>
      </c>
      <c r="AA61" t="s">
        <v>152</v>
      </c>
      <c r="AB61">
        <v>370</v>
      </c>
      <c r="AC61" s="45">
        <v>15000</v>
      </c>
      <c r="AD61">
        <v>0</v>
      </c>
      <c r="AE61" s="45">
        <v>15000</v>
      </c>
      <c r="AF61">
        <v>430.5</v>
      </c>
      <c r="AG61">
        <v>0</v>
      </c>
      <c r="AH61">
        <v>456</v>
      </c>
      <c r="AI61">
        <v>0</v>
      </c>
      <c r="AJ61">
        <v>886.5</v>
      </c>
      <c r="AK61" s="45">
        <v>14113.5</v>
      </c>
      <c r="AL61" s="8" t="s">
        <v>187</v>
      </c>
    </row>
    <row r="62" spans="2:38" ht="15" x14ac:dyDescent="0.25">
      <c r="B62" s="19">
        <f t="shared" si="0"/>
        <v>45</v>
      </c>
      <c r="C62" s="20" t="s">
        <v>115</v>
      </c>
      <c r="D62" s="21" t="s">
        <v>103</v>
      </c>
      <c r="E62" s="21" t="s">
        <v>56</v>
      </c>
      <c r="F62" s="22" t="s">
        <v>29</v>
      </c>
      <c r="G62" s="22" t="s">
        <v>31</v>
      </c>
      <c r="H62" s="23">
        <v>45170</v>
      </c>
      <c r="I62" s="23">
        <v>45351</v>
      </c>
      <c r="J62" s="24">
        <v>32000</v>
      </c>
      <c r="K62" s="24">
        <v>0</v>
      </c>
      <c r="L62" s="24">
        <v>0</v>
      </c>
      <c r="M62" s="24">
        <f>+J62*2.87%</f>
        <v>918.4</v>
      </c>
      <c r="N62" s="24">
        <f>J62*7.1%</f>
        <v>2272</v>
      </c>
      <c r="O62" s="24">
        <f>J62*1.15%</f>
        <v>368</v>
      </c>
      <c r="P62" s="24">
        <f>+J62*3.04%</f>
        <v>972.8</v>
      </c>
      <c r="Q62" s="24">
        <f>J62*7.09%</f>
        <v>2268.8000000000002</v>
      </c>
      <c r="R62" s="24">
        <v>0</v>
      </c>
      <c r="S62" s="24">
        <f>M62+N62+O62+P62+Q62</f>
        <v>6800</v>
      </c>
      <c r="T62" s="24">
        <v>0</v>
      </c>
      <c r="U62" s="24">
        <f>+M62+P62+R62+T62+K62+L62</f>
        <v>1891.1999999999998</v>
      </c>
      <c r="V62" s="24">
        <f>+Q62+O62+N62</f>
        <v>4908.8</v>
      </c>
      <c r="W62" s="25">
        <f>+J62-U62</f>
        <v>30108.799999999999</v>
      </c>
      <c r="X62" s="46">
        <f>+W62-AK62</f>
        <v>0</v>
      </c>
      <c r="Y62" t="s">
        <v>103</v>
      </c>
      <c r="Z62" t="s">
        <v>56</v>
      </c>
      <c r="AA62" t="s">
        <v>160</v>
      </c>
      <c r="AB62">
        <v>73</v>
      </c>
      <c r="AC62" s="45">
        <v>32000</v>
      </c>
      <c r="AD62">
        <v>0</v>
      </c>
      <c r="AE62" s="45">
        <v>32000</v>
      </c>
      <c r="AF62">
        <v>918.4</v>
      </c>
      <c r="AG62">
        <v>0</v>
      </c>
      <c r="AH62">
        <v>972.8</v>
      </c>
      <c r="AI62">
        <v>0</v>
      </c>
      <c r="AJ62" s="45">
        <v>1891.2</v>
      </c>
      <c r="AK62" s="45">
        <v>30108.799999999999</v>
      </c>
      <c r="AL62" s="8" t="s">
        <v>187</v>
      </c>
    </row>
    <row r="63" spans="2:38" ht="15" x14ac:dyDescent="0.25">
      <c r="B63" s="19">
        <f t="shared" si="0"/>
        <v>46</v>
      </c>
      <c r="C63" s="20" t="s">
        <v>116</v>
      </c>
      <c r="D63" s="21" t="s">
        <v>71</v>
      </c>
      <c r="E63" s="21" t="s">
        <v>56</v>
      </c>
      <c r="F63" s="22" t="s">
        <v>29</v>
      </c>
      <c r="G63" s="22" t="s">
        <v>30</v>
      </c>
      <c r="H63" s="23">
        <v>45170</v>
      </c>
      <c r="I63" s="23">
        <v>45351</v>
      </c>
      <c r="J63" s="24">
        <v>120000</v>
      </c>
      <c r="K63" s="24">
        <v>16809.87</v>
      </c>
      <c r="L63" s="24">
        <v>0</v>
      </c>
      <c r="M63" s="24">
        <f>+J63*2.87%</f>
        <v>3444</v>
      </c>
      <c r="N63" s="24">
        <f>J63*7.1%</f>
        <v>8520</v>
      </c>
      <c r="O63" s="24">
        <f>J63*1.15%</f>
        <v>1380</v>
      </c>
      <c r="P63" s="24">
        <f>+J63*3.04%</f>
        <v>3648</v>
      </c>
      <c r="Q63" s="24">
        <f>J63*7.09%</f>
        <v>8508</v>
      </c>
      <c r="R63" s="24">
        <v>0</v>
      </c>
      <c r="S63" s="24">
        <f>M63+N63+O63+P63+Q63</f>
        <v>25500</v>
      </c>
      <c r="T63" s="24">
        <v>0</v>
      </c>
      <c r="U63" s="24">
        <f>+M63+P63+R63+T63+K63+L63</f>
        <v>23901.87</v>
      </c>
      <c r="V63" s="24">
        <f>+Q63+O63+N63</f>
        <v>18408</v>
      </c>
      <c r="W63" s="25">
        <f>+J63-U63</f>
        <v>96098.13</v>
      </c>
      <c r="X63" s="46">
        <f>+W63-AK63</f>
        <v>0</v>
      </c>
      <c r="Y63" t="s">
        <v>71</v>
      </c>
      <c r="Z63" t="s">
        <v>56</v>
      </c>
      <c r="AA63">
        <v>160916337</v>
      </c>
      <c r="AB63">
        <v>10</v>
      </c>
      <c r="AC63" s="45">
        <v>120000</v>
      </c>
      <c r="AD63">
        <v>0</v>
      </c>
      <c r="AE63" s="45">
        <v>120000</v>
      </c>
      <c r="AF63" s="45">
        <v>3444</v>
      </c>
      <c r="AG63" s="45">
        <v>16809.87</v>
      </c>
      <c r="AH63" s="45">
        <v>3648</v>
      </c>
      <c r="AI63">
        <v>0</v>
      </c>
      <c r="AJ63" s="45">
        <v>23901.87</v>
      </c>
      <c r="AK63" s="45">
        <v>96098.13</v>
      </c>
      <c r="AL63" s="8" t="s">
        <v>187</v>
      </c>
    </row>
    <row r="64" spans="2:38" ht="15" x14ac:dyDescent="0.25">
      <c r="B64" s="19">
        <f t="shared" si="0"/>
        <v>47</v>
      </c>
      <c r="C64" s="20" t="s">
        <v>116</v>
      </c>
      <c r="D64" s="21" t="s">
        <v>78</v>
      </c>
      <c r="E64" s="21" t="s">
        <v>56</v>
      </c>
      <c r="F64" s="22" t="s">
        <v>29</v>
      </c>
      <c r="G64" s="22" t="s">
        <v>30</v>
      </c>
      <c r="H64" s="23">
        <v>45170</v>
      </c>
      <c r="I64" s="23">
        <v>45351</v>
      </c>
      <c r="J64" s="24">
        <v>32400</v>
      </c>
      <c r="K64" s="24">
        <v>0</v>
      </c>
      <c r="L64" s="24">
        <v>0</v>
      </c>
      <c r="M64" s="24">
        <f>+J64*2.87%</f>
        <v>929.88</v>
      </c>
      <c r="N64" s="24">
        <f>J64*7.1%</f>
        <v>2300.3999999999996</v>
      </c>
      <c r="O64" s="24">
        <f>J64*1.15%</f>
        <v>372.59999999999997</v>
      </c>
      <c r="P64" s="24">
        <f>+J64*3.04%</f>
        <v>984.96</v>
      </c>
      <c r="Q64" s="24">
        <f>J64*7.09%</f>
        <v>2297.1600000000003</v>
      </c>
      <c r="R64" s="24">
        <v>0</v>
      </c>
      <c r="S64" s="24">
        <f>M64+N64+O64+P64+Q64</f>
        <v>6885</v>
      </c>
      <c r="T64" s="24">
        <v>0</v>
      </c>
      <c r="U64" s="24">
        <f>+M64+P64+R64+T64+K64+L64</f>
        <v>1914.8400000000001</v>
      </c>
      <c r="V64" s="24">
        <f>+Q64+O64+N64</f>
        <v>4970.16</v>
      </c>
      <c r="W64" s="25">
        <f>+J64-U64</f>
        <v>30485.16</v>
      </c>
      <c r="X64" s="46">
        <f>+W64-AK64</f>
        <v>0</v>
      </c>
      <c r="Y64" t="s">
        <v>78</v>
      </c>
      <c r="Z64" t="s">
        <v>56</v>
      </c>
      <c r="AA64" t="s">
        <v>168</v>
      </c>
      <c r="AB64">
        <v>127</v>
      </c>
      <c r="AC64" s="45">
        <v>32400</v>
      </c>
      <c r="AD64">
        <v>0</v>
      </c>
      <c r="AE64" s="45">
        <v>32400</v>
      </c>
      <c r="AF64">
        <v>929.88</v>
      </c>
      <c r="AG64">
        <v>0</v>
      </c>
      <c r="AH64">
        <v>984.96</v>
      </c>
      <c r="AI64">
        <v>0</v>
      </c>
      <c r="AJ64" s="45">
        <v>1914.84</v>
      </c>
      <c r="AK64" s="45">
        <v>30485.16</v>
      </c>
      <c r="AL64" s="8" t="s">
        <v>187</v>
      </c>
    </row>
    <row r="65" spans="2:38" ht="15" x14ac:dyDescent="0.25">
      <c r="B65" s="19">
        <f t="shared" si="0"/>
        <v>48</v>
      </c>
      <c r="C65" s="20" t="s">
        <v>116</v>
      </c>
      <c r="D65" s="21" t="s">
        <v>84</v>
      </c>
      <c r="E65" s="21" t="s">
        <v>56</v>
      </c>
      <c r="F65" s="22" t="s">
        <v>29</v>
      </c>
      <c r="G65" s="22" t="s">
        <v>30</v>
      </c>
      <c r="H65" s="23">
        <v>45170</v>
      </c>
      <c r="I65" s="23">
        <v>45351</v>
      </c>
      <c r="J65" s="24">
        <v>63600</v>
      </c>
      <c r="K65" s="24">
        <v>4164.12</v>
      </c>
      <c r="L65" s="24">
        <v>0</v>
      </c>
      <c r="M65" s="24">
        <f>+J65*2.87%</f>
        <v>1825.32</v>
      </c>
      <c r="N65" s="24">
        <f>J65*7.1%</f>
        <v>4515.5999999999995</v>
      </c>
      <c r="O65" s="24">
        <f>J65*1.15%</f>
        <v>731.4</v>
      </c>
      <c r="P65" s="24">
        <f>+J65*3.04%</f>
        <v>1933.44</v>
      </c>
      <c r="Q65" s="24">
        <f>J65*7.09%</f>
        <v>4509.2400000000007</v>
      </c>
      <c r="R65" s="24">
        <v>0</v>
      </c>
      <c r="S65" s="24">
        <f>M65+N65+O65+P65+Q65</f>
        <v>13515</v>
      </c>
      <c r="T65" s="24">
        <v>0</v>
      </c>
      <c r="U65" s="24">
        <f>+M65+P65+R65+T65+K65+L65</f>
        <v>7922.88</v>
      </c>
      <c r="V65" s="24">
        <f>+Q65+O65+N65</f>
        <v>9756.24</v>
      </c>
      <c r="W65" s="25">
        <f>+J65-U65</f>
        <v>55677.120000000003</v>
      </c>
      <c r="X65" s="46">
        <f>+W65-AK65</f>
        <v>0</v>
      </c>
      <c r="Y65" t="s">
        <v>84</v>
      </c>
      <c r="Z65" t="s">
        <v>56</v>
      </c>
      <c r="AA65" t="s">
        <v>179</v>
      </c>
      <c r="AB65">
        <v>16</v>
      </c>
      <c r="AC65" s="45">
        <v>63600</v>
      </c>
      <c r="AD65">
        <v>0</v>
      </c>
      <c r="AE65" s="45">
        <v>63600</v>
      </c>
      <c r="AF65" s="45">
        <v>1825.32</v>
      </c>
      <c r="AG65" s="45">
        <v>4164.12</v>
      </c>
      <c r="AH65" s="45">
        <v>1933.44</v>
      </c>
      <c r="AI65">
        <v>0</v>
      </c>
      <c r="AJ65" s="45">
        <v>7922.88</v>
      </c>
      <c r="AK65" s="45">
        <v>55677.120000000003</v>
      </c>
      <c r="AL65" s="8" t="s">
        <v>187</v>
      </c>
    </row>
    <row r="66" spans="2:38" ht="15" x14ac:dyDescent="0.25">
      <c r="B66" s="19">
        <f t="shared" si="0"/>
        <v>49</v>
      </c>
      <c r="C66" s="20" t="s">
        <v>116</v>
      </c>
      <c r="D66" s="21" t="s">
        <v>85</v>
      </c>
      <c r="E66" s="21" t="s">
        <v>56</v>
      </c>
      <c r="F66" s="22" t="s">
        <v>29</v>
      </c>
      <c r="G66" s="22" t="s">
        <v>31</v>
      </c>
      <c r="H66" s="23">
        <v>45170</v>
      </c>
      <c r="I66" s="23">
        <v>45351</v>
      </c>
      <c r="J66" s="24">
        <v>120000</v>
      </c>
      <c r="K66" s="24">
        <v>16809.87</v>
      </c>
      <c r="L66" s="24">
        <v>0</v>
      </c>
      <c r="M66" s="24">
        <f>+J66*2.87%</f>
        <v>3444</v>
      </c>
      <c r="N66" s="24">
        <f>J66*7.1%</f>
        <v>8520</v>
      </c>
      <c r="O66" s="24">
        <f>J66*1.15%</f>
        <v>1380</v>
      </c>
      <c r="P66" s="24">
        <f>+J66*3.04%</f>
        <v>3648</v>
      </c>
      <c r="Q66" s="24">
        <f>J66*7.09%</f>
        <v>8508</v>
      </c>
      <c r="R66" s="24">
        <v>0</v>
      </c>
      <c r="S66" s="24">
        <f>M66+N66+O66+P66+Q66</f>
        <v>25500</v>
      </c>
      <c r="T66" s="24">
        <v>0</v>
      </c>
      <c r="U66" s="24">
        <f>+M66+P66+R66+T66+K66+L66</f>
        <v>23901.87</v>
      </c>
      <c r="V66" s="24">
        <f>+Q66+O66+N66</f>
        <v>18408</v>
      </c>
      <c r="W66" s="25">
        <f>+J66-U66</f>
        <v>96098.13</v>
      </c>
      <c r="X66" s="46">
        <f>+W66-AK66</f>
        <v>0</v>
      </c>
      <c r="Y66" t="s">
        <v>85</v>
      </c>
      <c r="Z66" t="s">
        <v>56</v>
      </c>
      <c r="AA66" t="s">
        <v>182</v>
      </c>
      <c r="AB66">
        <v>19</v>
      </c>
      <c r="AC66" s="45">
        <v>120000</v>
      </c>
      <c r="AD66">
        <v>0</v>
      </c>
      <c r="AE66" s="45">
        <v>120000</v>
      </c>
      <c r="AF66" s="45">
        <v>3444</v>
      </c>
      <c r="AG66" s="45">
        <v>16809.87</v>
      </c>
      <c r="AH66" s="45">
        <v>3648</v>
      </c>
      <c r="AI66">
        <v>0</v>
      </c>
      <c r="AJ66" s="45">
        <v>23901.87</v>
      </c>
      <c r="AK66" s="45">
        <v>96098.13</v>
      </c>
      <c r="AL66" s="8" t="s">
        <v>187</v>
      </c>
    </row>
    <row r="67" spans="2:38" ht="15" x14ac:dyDescent="0.25">
      <c r="B67" s="19">
        <f t="shared" si="0"/>
        <v>50</v>
      </c>
      <c r="C67" s="20" t="s">
        <v>116</v>
      </c>
      <c r="D67" s="21" t="s">
        <v>73</v>
      </c>
      <c r="E67" s="21" t="s">
        <v>56</v>
      </c>
      <c r="F67" s="22" t="s">
        <v>29</v>
      </c>
      <c r="G67" s="22" t="s">
        <v>31</v>
      </c>
      <c r="H67" s="23">
        <v>45170</v>
      </c>
      <c r="I67" s="23">
        <v>45351</v>
      </c>
      <c r="J67" s="24">
        <v>120000</v>
      </c>
      <c r="K67" s="24">
        <v>16809.87</v>
      </c>
      <c r="L67" s="24">
        <v>0</v>
      </c>
      <c r="M67" s="24">
        <f>+J67*2.87%</f>
        <v>3444</v>
      </c>
      <c r="N67" s="24">
        <f>J67*7.1%</f>
        <v>8520</v>
      </c>
      <c r="O67" s="24">
        <f>J67*1.15%</f>
        <v>1380</v>
      </c>
      <c r="P67" s="24">
        <f>+J67*3.04%</f>
        <v>3648</v>
      </c>
      <c r="Q67" s="24">
        <f>J67*7.09%</f>
        <v>8508</v>
      </c>
      <c r="R67" s="24">
        <v>0</v>
      </c>
      <c r="S67" s="24">
        <f>M67+N67+O67+P67+Q67</f>
        <v>25500</v>
      </c>
      <c r="T67" s="24">
        <v>0</v>
      </c>
      <c r="U67" s="24">
        <f>+M67+P67+R67+T67+K67+L67</f>
        <v>23901.87</v>
      </c>
      <c r="V67" s="24">
        <f>+Q67+O67+N67</f>
        <v>18408</v>
      </c>
      <c r="W67" s="25">
        <f>+J67-U67</f>
        <v>96098.13</v>
      </c>
      <c r="X67" s="46">
        <f>+W67-AK67</f>
        <v>0</v>
      </c>
      <c r="Y67" t="s">
        <v>73</v>
      </c>
      <c r="Z67" t="s">
        <v>56</v>
      </c>
      <c r="AA67">
        <v>171385070</v>
      </c>
      <c r="AB67">
        <v>28</v>
      </c>
      <c r="AC67" s="45">
        <v>120000</v>
      </c>
      <c r="AD67">
        <v>0</v>
      </c>
      <c r="AE67" s="45">
        <v>120000</v>
      </c>
      <c r="AF67" s="45">
        <v>3444</v>
      </c>
      <c r="AG67" s="45">
        <v>16809.87</v>
      </c>
      <c r="AH67" s="45">
        <v>3648</v>
      </c>
      <c r="AI67">
        <v>0</v>
      </c>
      <c r="AJ67" s="45">
        <v>23901.87</v>
      </c>
      <c r="AK67" s="45">
        <v>96098.13</v>
      </c>
      <c r="AL67" s="8" t="s">
        <v>187</v>
      </c>
    </row>
    <row r="68" spans="2:38" ht="15" x14ac:dyDescent="0.25">
      <c r="B68" s="19">
        <f t="shared" si="0"/>
        <v>51</v>
      </c>
      <c r="C68" s="20" t="s">
        <v>116</v>
      </c>
      <c r="D68" s="21" t="s">
        <v>77</v>
      </c>
      <c r="E68" s="21" t="s">
        <v>56</v>
      </c>
      <c r="F68" s="22" t="s">
        <v>29</v>
      </c>
      <c r="G68" s="22" t="s">
        <v>30</v>
      </c>
      <c r="H68" s="23">
        <v>45170</v>
      </c>
      <c r="I68" s="23">
        <v>45351</v>
      </c>
      <c r="J68" s="24">
        <v>18000</v>
      </c>
      <c r="K68" s="24">
        <v>0</v>
      </c>
      <c r="L68" s="24">
        <v>0</v>
      </c>
      <c r="M68" s="24">
        <f>+J68*2.87%</f>
        <v>516.6</v>
      </c>
      <c r="N68" s="24">
        <f>J68*7.1%</f>
        <v>1277.9999999999998</v>
      </c>
      <c r="O68" s="24">
        <f>J68*1.15%</f>
        <v>207</v>
      </c>
      <c r="P68" s="24">
        <f>+J68*3.04%</f>
        <v>547.20000000000005</v>
      </c>
      <c r="Q68" s="24">
        <f>J68*7.09%</f>
        <v>1276.2</v>
      </c>
      <c r="R68" s="24">
        <v>0</v>
      </c>
      <c r="S68" s="24">
        <f>M68+N68+O68+P68+Q68</f>
        <v>3825</v>
      </c>
      <c r="T68" s="24">
        <v>0</v>
      </c>
      <c r="U68" s="24">
        <f>+M68+P68+R68+T68+K68+L68</f>
        <v>1063.8000000000002</v>
      </c>
      <c r="V68" s="24">
        <f>+Q68+O68+N68</f>
        <v>2761.2</v>
      </c>
      <c r="W68" s="25">
        <f>+J68-U68</f>
        <v>16936.2</v>
      </c>
      <c r="X68" s="46">
        <f>+W68-AK68</f>
        <v>0</v>
      </c>
      <c r="Y68" t="s">
        <v>77</v>
      </c>
      <c r="Z68" t="s">
        <v>56</v>
      </c>
      <c r="AA68" t="s">
        <v>167</v>
      </c>
      <c r="AB68">
        <v>129</v>
      </c>
      <c r="AC68" s="45">
        <v>18000</v>
      </c>
      <c r="AD68">
        <v>0</v>
      </c>
      <c r="AE68" s="45">
        <v>18000</v>
      </c>
      <c r="AF68">
        <v>516.6</v>
      </c>
      <c r="AG68">
        <v>0</v>
      </c>
      <c r="AH68">
        <v>547.20000000000005</v>
      </c>
      <c r="AI68">
        <v>0</v>
      </c>
      <c r="AJ68" s="45">
        <v>1063.8</v>
      </c>
      <c r="AK68" s="45">
        <v>16936.2</v>
      </c>
      <c r="AL68" s="8" t="s">
        <v>187</v>
      </c>
    </row>
    <row r="69" spans="2:38" ht="15" x14ac:dyDescent="0.25">
      <c r="B69" s="19">
        <f t="shared" si="0"/>
        <v>52</v>
      </c>
      <c r="C69" s="20" t="s">
        <v>116</v>
      </c>
      <c r="D69" s="21" t="s">
        <v>86</v>
      </c>
      <c r="E69" s="21" t="s">
        <v>56</v>
      </c>
      <c r="F69" s="22" t="s">
        <v>29</v>
      </c>
      <c r="G69" s="22" t="s">
        <v>30</v>
      </c>
      <c r="H69" s="23">
        <v>45170</v>
      </c>
      <c r="I69" s="23">
        <v>45351</v>
      </c>
      <c r="J69" s="24">
        <v>120000</v>
      </c>
      <c r="K69" s="24">
        <v>16809.87</v>
      </c>
      <c r="L69" s="24">
        <v>0</v>
      </c>
      <c r="M69" s="24">
        <f>+J69*2.87%</f>
        <v>3444</v>
      </c>
      <c r="N69" s="24">
        <f>J69*7.1%</f>
        <v>8520</v>
      </c>
      <c r="O69" s="24">
        <f>J69*1.15%</f>
        <v>1380</v>
      </c>
      <c r="P69" s="24">
        <f>+J69*3.04%</f>
        <v>3648</v>
      </c>
      <c r="Q69" s="24">
        <f>J69*7.09%</f>
        <v>8508</v>
      </c>
      <c r="R69" s="24">
        <v>0</v>
      </c>
      <c r="S69" s="24">
        <f>M69+N69+O69+P69+Q69</f>
        <v>25500</v>
      </c>
      <c r="T69" s="24">
        <v>0</v>
      </c>
      <c r="U69" s="24">
        <f>+M69+P69+R69+T69+K69+L69</f>
        <v>23901.87</v>
      </c>
      <c r="V69" s="24">
        <f>+Q69+O69+N69</f>
        <v>18408</v>
      </c>
      <c r="W69" s="25">
        <f>+J69-U69</f>
        <v>96098.13</v>
      </c>
      <c r="X69" s="46">
        <f>+W69-AK69</f>
        <v>0</v>
      </c>
      <c r="Y69" t="s">
        <v>86</v>
      </c>
      <c r="Z69" t="s">
        <v>56</v>
      </c>
      <c r="AA69" t="s">
        <v>183</v>
      </c>
      <c r="AB69">
        <v>37</v>
      </c>
      <c r="AC69" s="45">
        <v>120000</v>
      </c>
      <c r="AD69">
        <v>0</v>
      </c>
      <c r="AE69" s="45">
        <v>120000</v>
      </c>
      <c r="AF69" s="45">
        <v>3444</v>
      </c>
      <c r="AG69" s="45">
        <v>16809.87</v>
      </c>
      <c r="AH69" s="45">
        <v>3648</v>
      </c>
      <c r="AI69">
        <v>0</v>
      </c>
      <c r="AJ69" s="45">
        <v>23901.87</v>
      </c>
      <c r="AK69" s="45">
        <v>96098.13</v>
      </c>
      <c r="AL69" s="8" t="s">
        <v>187</v>
      </c>
    </row>
    <row r="70" spans="2:38" ht="15" x14ac:dyDescent="0.25">
      <c r="B70" s="19">
        <f t="shared" si="0"/>
        <v>53</v>
      </c>
      <c r="C70" s="20" t="s">
        <v>116</v>
      </c>
      <c r="D70" s="21" t="s">
        <v>75</v>
      </c>
      <c r="E70" s="21" t="s">
        <v>56</v>
      </c>
      <c r="F70" s="22" t="s">
        <v>29</v>
      </c>
      <c r="G70" s="22" t="s">
        <v>31</v>
      </c>
      <c r="H70" s="23">
        <v>45170</v>
      </c>
      <c r="I70" s="23">
        <v>45351</v>
      </c>
      <c r="J70" s="24">
        <v>10800</v>
      </c>
      <c r="K70" s="24">
        <v>0</v>
      </c>
      <c r="L70" s="24">
        <v>0</v>
      </c>
      <c r="M70" s="24">
        <f>+J70*2.87%</f>
        <v>309.95999999999998</v>
      </c>
      <c r="N70" s="24">
        <f>J70*7.1%</f>
        <v>766.8</v>
      </c>
      <c r="O70" s="24">
        <f>J70*1.15%</f>
        <v>124.2</v>
      </c>
      <c r="P70" s="24">
        <f>+J70*3.04%</f>
        <v>328.32</v>
      </c>
      <c r="Q70" s="24">
        <f>J70*7.09%</f>
        <v>765.72</v>
      </c>
      <c r="R70" s="24">
        <v>0</v>
      </c>
      <c r="S70" s="24">
        <f>M70+N70+O70+P70+Q70</f>
        <v>2295</v>
      </c>
      <c r="T70" s="24">
        <v>0</v>
      </c>
      <c r="U70" s="24">
        <f>+M70+P70+R70+T70+K70+L70</f>
        <v>638.28</v>
      </c>
      <c r="V70" s="24">
        <f>+Q70+O70+N70</f>
        <v>1656.72</v>
      </c>
      <c r="W70" s="25">
        <f>+J70-U70</f>
        <v>10161.719999999999</v>
      </c>
      <c r="X70" s="46">
        <f>+W70-AK70</f>
        <v>0</v>
      </c>
      <c r="Y70" t="s">
        <v>75</v>
      </c>
      <c r="Z70" t="s">
        <v>56</v>
      </c>
      <c r="AA70" t="s">
        <v>161</v>
      </c>
      <c r="AB70">
        <v>133</v>
      </c>
      <c r="AC70" s="45">
        <v>10800</v>
      </c>
      <c r="AD70">
        <v>0</v>
      </c>
      <c r="AE70" s="45">
        <v>10800</v>
      </c>
      <c r="AF70">
        <v>309.95999999999998</v>
      </c>
      <c r="AG70">
        <v>0</v>
      </c>
      <c r="AH70">
        <v>328.32</v>
      </c>
      <c r="AI70">
        <v>0</v>
      </c>
      <c r="AJ70">
        <v>638.28</v>
      </c>
      <c r="AK70" s="45">
        <v>10161.719999999999</v>
      </c>
      <c r="AL70" s="8" t="s">
        <v>187</v>
      </c>
    </row>
    <row r="71" spans="2:38" ht="15" x14ac:dyDescent="0.25">
      <c r="B71" s="19">
        <f t="shared" si="0"/>
        <v>54</v>
      </c>
      <c r="C71" s="20" t="s">
        <v>116</v>
      </c>
      <c r="D71" s="21" t="s">
        <v>76</v>
      </c>
      <c r="E71" s="21" t="s">
        <v>56</v>
      </c>
      <c r="F71" s="22" t="s">
        <v>29</v>
      </c>
      <c r="G71" s="22" t="s">
        <v>30</v>
      </c>
      <c r="H71" s="23">
        <v>45170</v>
      </c>
      <c r="I71" s="23">
        <v>45351</v>
      </c>
      <c r="J71" s="24">
        <v>14400</v>
      </c>
      <c r="K71" s="24">
        <v>0</v>
      </c>
      <c r="L71" s="24">
        <v>0</v>
      </c>
      <c r="M71" s="24">
        <f>+J71*2.87%</f>
        <v>413.28</v>
      </c>
      <c r="N71" s="24">
        <f>J71*7.1%</f>
        <v>1022.3999999999999</v>
      </c>
      <c r="O71" s="24">
        <f>J71*1.15%</f>
        <v>165.6</v>
      </c>
      <c r="P71" s="24">
        <f>+J71*3.04%</f>
        <v>437.76</v>
      </c>
      <c r="Q71" s="24">
        <f>J71*7.09%</f>
        <v>1020.96</v>
      </c>
      <c r="R71" s="24">
        <v>0</v>
      </c>
      <c r="S71" s="24">
        <f>M71+N71+O71+P71+Q71</f>
        <v>3060</v>
      </c>
      <c r="T71" s="24">
        <v>0</v>
      </c>
      <c r="U71" s="24">
        <f>+M71+P71+R71+T71+K71+L71</f>
        <v>851.04</v>
      </c>
      <c r="V71" s="24">
        <f>+Q71+O71+N71</f>
        <v>2208.96</v>
      </c>
      <c r="W71" s="25">
        <f>+J71-U71</f>
        <v>13548.96</v>
      </c>
      <c r="X71" s="46">
        <f>+W71-AK71</f>
        <v>0</v>
      </c>
      <c r="Y71" t="s">
        <v>76</v>
      </c>
      <c r="Z71" t="s">
        <v>56</v>
      </c>
      <c r="AA71" t="s">
        <v>165</v>
      </c>
      <c r="AB71">
        <v>131</v>
      </c>
      <c r="AC71" s="45">
        <v>14400</v>
      </c>
      <c r="AD71">
        <v>0</v>
      </c>
      <c r="AE71" s="45">
        <v>14400</v>
      </c>
      <c r="AF71">
        <v>413.28</v>
      </c>
      <c r="AG71">
        <v>0</v>
      </c>
      <c r="AH71">
        <v>437.76</v>
      </c>
      <c r="AI71">
        <v>0</v>
      </c>
      <c r="AJ71">
        <v>851.04</v>
      </c>
      <c r="AK71" s="45">
        <v>13548.96</v>
      </c>
      <c r="AL71" s="8" t="s">
        <v>187</v>
      </c>
    </row>
    <row r="72" spans="2:38" ht="15" x14ac:dyDescent="0.25">
      <c r="B72" s="19">
        <f t="shared" si="0"/>
        <v>55</v>
      </c>
      <c r="C72" s="20" t="s">
        <v>116</v>
      </c>
      <c r="D72" s="21" t="s">
        <v>100</v>
      </c>
      <c r="E72" s="21" t="s">
        <v>56</v>
      </c>
      <c r="F72" s="22" t="s">
        <v>29</v>
      </c>
      <c r="G72" s="22" t="s">
        <v>30</v>
      </c>
      <c r="H72" s="23">
        <v>45170</v>
      </c>
      <c r="I72" s="23">
        <v>45351</v>
      </c>
      <c r="J72" s="24">
        <v>36000</v>
      </c>
      <c r="K72" s="24">
        <v>0</v>
      </c>
      <c r="L72" s="24">
        <v>0</v>
      </c>
      <c r="M72" s="24">
        <f>+J72*2.87%</f>
        <v>1033.2</v>
      </c>
      <c r="N72" s="24">
        <f>J72*7.1%</f>
        <v>2555.9999999999995</v>
      </c>
      <c r="O72" s="24">
        <f>J72*1.15%</f>
        <v>414</v>
      </c>
      <c r="P72" s="24">
        <f>+J72*3.04%</f>
        <v>1094.4000000000001</v>
      </c>
      <c r="Q72" s="24">
        <f>J72*7.09%</f>
        <v>2552.4</v>
      </c>
      <c r="R72" s="24">
        <v>0</v>
      </c>
      <c r="S72" s="24">
        <f>M72+N72+O72+P72+Q72</f>
        <v>7650</v>
      </c>
      <c r="T72" s="24">
        <v>0</v>
      </c>
      <c r="U72" s="24">
        <f>+M72+P72+R72+T72+K72+L72</f>
        <v>2127.6000000000004</v>
      </c>
      <c r="V72" s="24">
        <f>+Q72+O72+N72</f>
        <v>5522.4</v>
      </c>
      <c r="W72" s="25">
        <f>+J72-U72</f>
        <v>33872.400000000001</v>
      </c>
      <c r="X72" s="46">
        <f>+W72-AK72</f>
        <v>0</v>
      </c>
      <c r="Y72" t="s">
        <v>100</v>
      </c>
      <c r="Z72" t="s">
        <v>56</v>
      </c>
      <c r="AA72" t="s">
        <v>157</v>
      </c>
      <c r="AB72">
        <v>40</v>
      </c>
      <c r="AC72" s="45">
        <v>36000</v>
      </c>
      <c r="AD72">
        <v>0</v>
      </c>
      <c r="AE72" s="45">
        <v>36000</v>
      </c>
      <c r="AF72" s="45">
        <v>1033.2</v>
      </c>
      <c r="AG72">
        <v>0</v>
      </c>
      <c r="AH72" s="45">
        <v>1094.4000000000001</v>
      </c>
      <c r="AI72">
        <v>0</v>
      </c>
      <c r="AJ72" s="45">
        <v>2127.6</v>
      </c>
      <c r="AK72" s="45">
        <v>33872.400000000001</v>
      </c>
      <c r="AL72" s="8" t="s">
        <v>187</v>
      </c>
    </row>
    <row r="73" spans="2:38" ht="15" x14ac:dyDescent="0.25">
      <c r="B73" s="19">
        <f t="shared" si="0"/>
        <v>56</v>
      </c>
      <c r="C73" s="20" t="s">
        <v>116</v>
      </c>
      <c r="D73" s="21" t="s">
        <v>102</v>
      </c>
      <c r="E73" s="21" t="s">
        <v>56</v>
      </c>
      <c r="F73" s="22" t="s">
        <v>29</v>
      </c>
      <c r="G73" s="22" t="s">
        <v>31</v>
      </c>
      <c r="H73" s="23">
        <v>45170</v>
      </c>
      <c r="I73" s="23">
        <v>45351</v>
      </c>
      <c r="J73" s="24">
        <v>70400</v>
      </c>
      <c r="K73" s="24">
        <v>5443.75</v>
      </c>
      <c r="L73" s="24">
        <v>0</v>
      </c>
      <c r="M73" s="24">
        <f>+J73*2.87%</f>
        <v>2020.48</v>
      </c>
      <c r="N73" s="24">
        <f>J73*7.1%</f>
        <v>4998.3999999999996</v>
      </c>
      <c r="O73" s="24">
        <f>J73*1.15%</f>
        <v>809.6</v>
      </c>
      <c r="P73" s="24">
        <f>+J73*3.04%</f>
        <v>2140.16</v>
      </c>
      <c r="Q73" s="24">
        <f>J73*7.09%</f>
        <v>4991.3600000000006</v>
      </c>
      <c r="R73" s="24">
        <v>0</v>
      </c>
      <c r="S73" s="24">
        <f>M73+N73+O73+P73+Q73</f>
        <v>14960</v>
      </c>
      <c r="T73" s="24">
        <v>0</v>
      </c>
      <c r="U73" s="24">
        <f>+M73+P73+R73+T73+K73+L73</f>
        <v>9604.39</v>
      </c>
      <c r="V73" s="24">
        <f>+Q73+O73+N73</f>
        <v>10799.36</v>
      </c>
      <c r="W73" s="25">
        <f>+J73-U73</f>
        <v>60795.61</v>
      </c>
      <c r="X73" s="46">
        <f>+W73-AK73</f>
        <v>0</v>
      </c>
      <c r="Y73" t="s">
        <v>102</v>
      </c>
      <c r="Z73" t="s">
        <v>56</v>
      </c>
      <c r="AA73" t="s">
        <v>159</v>
      </c>
      <c r="AB73">
        <v>32</v>
      </c>
      <c r="AC73" s="45">
        <v>70400</v>
      </c>
      <c r="AD73">
        <v>0</v>
      </c>
      <c r="AE73" s="45">
        <v>70400</v>
      </c>
      <c r="AF73" s="45">
        <v>2020.48</v>
      </c>
      <c r="AG73" s="45">
        <v>5443.75</v>
      </c>
      <c r="AH73" s="45">
        <v>2140.16</v>
      </c>
      <c r="AI73">
        <v>0</v>
      </c>
      <c r="AJ73" s="45">
        <v>9604.39</v>
      </c>
      <c r="AK73" s="45">
        <v>60795.61</v>
      </c>
      <c r="AL73" s="8" t="s">
        <v>187</v>
      </c>
    </row>
    <row r="74" spans="2:38" ht="15" x14ac:dyDescent="0.25">
      <c r="B74" s="19">
        <f t="shared" si="0"/>
        <v>57</v>
      </c>
      <c r="C74" s="20" t="s">
        <v>117</v>
      </c>
      <c r="D74" s="21" t="s">
        <v>68</v>
      </c>
      <c r="E74" s="21" t="s">
        <v>56</v>
      </c>
      <c r="F74" s="22" t="s">
        <v>29</v>
      </c>
      <c r="G74" s="22" t="s">
        <v>30</v>
      </c>
      <c r="H74" s="23">
        <v>45170</v>
      </c>
      <c r="I74" s="23">
        <v>45351</v>
      </c>
      <c r="J74" s="24">
        <v>120000</v>
      </c>
      <c r="K74" s="24">
        <v>16809.87</v>
      </c>
      <c r="L74" s="24">
        <v>0</v>
      </c>
      <c r="M74" s="24">
        <f>+J74*2.87%</f>
        <v>3444</v>
      </c>
      <c r="N74" s="24">
        <f>J74*7.1%</f>
        <v>8520</v>
      </c>
      <c r="O74" s="24">
        <f>J74*1.15%</f>
        <v>1380</v>
      </c>
      <c r="P74" s="24">
        <f>+J74*3.04%</f>
        <v>3648</v>
      </c>
      <c r="Q74" s="24">
        <f>J74*7.09%</f>
        <v>8508</v>
      </c>
      <c r="R74" s="24">
        <v>0</v>
      </c>
      <c r="S74" s="24">
        <f>M74+N74+O74+P74+Q74</f>
        <v>25500</v>
      </c>
      <c r="T74" s="24">
        <v>0</v>
      </c>
      <c r="U74" s="24">
        <f>+M74+P74+R74+T74+K74+L74</f>
        <v>23901.87</v>
      </c>
      <c r="V74" s="24">
        <f>+Q74+O74+N74</f>
        <v>18408</v>
      </c>
      <c r="W74" s="25">
        <f>+J74-U74</f>
        <v>96098.13</v>
      </c>
      <c r="X74" s="46">
        <f>+W74-AK74</f>
        <v>0</v>
      </c>
      <c r="Y74" t="s">
        <v>68</v>
      </c>
      <c r="Z74" t="s">
        <v>56</v>
      </c>
      <c r="AA74">
        <v>152990871</v>
      </c>
      <c r="AB74">
        <v>30</v>
      </c>
      <c r="AC74" s="45">
        <v>120000</v>
      </c>
      <c r="AD74">
        <v>0</v>
      </c>
      <c r="AE74" s="45">
        <v>120000</v>
      </c>
      <c r="AF74" s="45">
        <v>3444</v>
      </c>
      <c r="AG74" s="45">
        <v>16809.87</v>
      </c>
      <c r="AH74" s="45">
        <v>3648</v>
      </c>
      <c r="AI74">
        <v>0</v>
      </c>
      <c r="AJ74" s="45">
        <v>23901.87</v>
      </c>
      <c r="AK74" s="45">
        <v>96098.13</v>
      </c>
      <c r="AL74" s="8" t="s">
        <v>187</v>
      </c>
    </row>
    <row r="75" spans="2:38" ht="15" x14ac:dyDescent="0.25">
      <c r="B75" s="19">
        <f t="shared" si="0"/>
        <v>58</v>
      </c>
      <c r="C75" s="20" t="s">
        <v>117</v>
      </c>
      <c r="D75" s="21" t="s">
        <v>83</v>
      </c>
      <c r="E75" s="21" t="s">
        <v>56</v>
      </c>
      <c r="F75" s="22" t="s">
        <v>29</v>
      </c>
      <c r="G75" s="22" t="s">
        <v>30</v>
      </c>
      <c r="H75" s="23">
        <v>45170</v>
      </c>
      <c r="I75" s="23">
        <v>45351</v>
      </c>
      <c r="J75" s="24">
        <v>84000</v>
      </c>
      <c r="K75" s="24">
        <v>8341.77</v>
      </c>
      <c r="L75" s="24">
        <v>0</v>
      </c>
      <c r="M75" s="24">
        <f>+J75*2.87%</f>
        <v>2410.8000000000002</v>
      </c>
      <c r="N75" s="24">
        <f>J75*7.1%</f>
        <v>5963.9999999999991</v>
      </c>
      <c r="O75" s="24">
        <f>J75*1.15%</f>
        <v>966</v>
      </c>
      <c r="P75" s="24">
        <f>+J75*3.04%</f>
        <v>2553.6</v>
      </c>
      <c r="Q75" s="24">
        <f>J75*7.09%</f>
        <v>5955.6</v>
      </c>
      <c r="R75" s="24">
        <v>0</v>
      </c>
      <c r="S75" s="24">
        <f>M75+N75+O75+P75+Q75</f>
        <v>17850</v>
      </c>
      <c r="T75" s="24">
        <v>0</v>
      </c>
      <c r="U75" s="24">
        <f>+M75+P75+R75+T75+K75+L75</f>
        <v>13306.17</v>
      </c>
      <c r="V75" s="24">
        <f>+Q75+O75+N75</f>
        <v>12885.599999999999</v>
      </c>
      <c r="W75" s="25">
        <f>+J75-U75</f>
        <v>70693.83</v>
      </c>
      <c r="X75" s="46">
        <f>+W75-AK75</f>
        <v>0</v>
      </c>
      <c r="Y75" t="s">
        <v>83</v>
      </c>
      <c r="Z75" t="s">
        <v>56</v>
      </c>
      <c r="AA75" t="s">
        <v>180</v>
      </c>
      <c r="AB75">
        <v>37</v>
      </c>
      <c r="AC75" s="45">
        <v>84000</v>
      </c>
      <c r="AD75">
        <v>0</v>
      </c>
      <c r="AE75" s="45">
        <v>84000</v>
      </c>
      <c r="AF75" s="45">
        <v>2410.8000000000002</v>
      </c>
      <c r="AG75" s="45">
        <v>8341.77</v>
      </c>
      <c r="AH75" s="45">
        <v>2553.6</v>
      </c>
      <c r="AI75">
        <v>0</v>
      </c>
      <c r="AJ75" s="45">
        <v>13306.17</v>
      </c>
      <c r="AK75" s="45">
        <v>70693.83</v>
      </c>
      <c r="AL75" s="8" t="s">
        <v>187</v>
      </c>
    </row>
    <row r="76" spans="2:38" ht="15" x14ac:dyDescent="0.25">
      <c r="B76" s="19">
        <f t="shared" si="0"/>
        <v>59</v>
      </c>
      <c r="C76" s="20" t="s">
        <v>117</v>
      </c>
      <c r="D76" s="21" t="s">
        <v>79</v>
      </c>
      <c r="E76" s="21" t="s">
        <v>56</v>
      </c>
      <c r="F76" s="22" t="s">
        <v>29</v>
      </c>
      <c r="G76" s="22" t="s">
        <v>30</v>
      </c>
      <c r="H76" s="23">
        <v>45170</v>
      </c>
      <c r="I76" s="23">
        <v>45351</v>
      </c>
      <c r="J76" s="24">
        <v>120000</v>
      </c>
      <c r="K76" s="24">
        <v>16809.87</v>
      </c>
      <c r="L76" s="24">
        <v>0</v>
      </c>
      <c r="M76" s="24">
        <f>+J76*2.87%</f>
        <v>3444</v>
      </c>
      <c r="N76" s="24">
        <f>J76*7.1%</f>
        <v>8520</v>
      </c>
      <c r="O76" s="24">
        <f>J76*1.15%</f>
        <v>1380</v>
      </c>
      <c r="P76" s="24">
        <f>+J76*3.04%</f>
        <v>3648</v>
      </c>
      <c r="Q76" s="24">
        <f>J76*7.09%</f>
        <v>8508</v>
      </c>
      <c r="R76" s="24">
        <v>0</v>
      </c>
      <c r="S76" s="24">
        <f>M76+N76+O76+P76+Q76</f>
        <v>25500</v>
      </c>
      <c r="T76" s="24">
        <v>0</v>
      </c>
      <c r="U76" s="24">
        <f>+M76+P76+R76+T76+K76+L76</f>
        <v>23901.87</v>
      </c>
      <c r="V76" s="24">
        <f>+Q76+O76+N76</f>
        <v>18408</v>
      </c>
      <c r="W76" s="25">
        <f>+J76-U76</f>
        <v>96098.13</v>
      </c>
      <c r="X76" s="46">
        <f>+W76-AK76</f>
        <v>0</v>
      </c>
      <c r="Y76" t="s">
        <v>79</v>
      </c>
      <c r="Z76" t="s">
        <v>56</v>
      </c>
      <c r="AA76" t="s">
        <v>171</v>
      </c>
      <c r="AB76">
        <v>67</v>
      </c>
      <c r="AC76" s="45">
        <v>120000</v>
      </c>
      <c r="AD76">
        <v>0</v>
      </c>
      <c r="AE76" s="45">
        <v>120000</v>
      </c>
      <c r="AF76" s="45">
        <v>3444</v>
      </c>
      <c r="AG76" s="45">
        <v>16809.87</v>
      </c>
      <c r="AH76" s="45">
        <v>3648</v>
      </c>
      <c r="AI76">
        <v>0</v>
      </c>
      <c r="AJ76" s="45">
        <v>23901.87</v>
      </c>
      <c r="AK76" s="45">
        <v>96098.13</v>
      </c>
      <c r="AL76" s="8" t="s">
        <v>187</v>
      </c>
    </row>
    <row r="77" spans="2:38" ht="15" customHeight="1" x14ac:dyDescent="0.25">
      <c r="B77" s="19">
        <f t="shared" si="0"/>
        <v>60</v>
      </c>
      <c r="C77" s="20" t="s">
        <v>117</v>
      </c>
      <c r="D77" s="21" t="s">
        <v>58</v>
      </c>
      <c r="E77" s="21" t="s">
        <v>56</v>
      </c>
      <c r="F77" s="22" t="s">
        <v>29</v>
      </c>
      <c r="G77" s="22" t="s">
        <v>31</v>
      </c>
      <c r="H77" s="23">
        <v>45170</v>
      </c>
      <c r="I77" s="23">
        <v>45351</v>
      </c>
      <c r="J77" s="24">
        <v>120000</v>
      </c>
      <c r="K77" s="24">
        <v>16809.87</v>
      </c>
      <c r="L77" s="24">
        <v>0</v>
      </c>
      <c r="M77" s="24">
        <f>+J77*2.87%</f>
        <v>3444</v>
      </c>
      <c r="N77" s="24">
        <f>J77*7.1%</f>
        <v>8520</v>
      </c>
      <c r="O77" s="24">
        <f>J77*1.15%</f>
        <v>1380</v>
      </c>
      <c r="P77" s="24">
        <f>+J77*3.04%</f>
        <v>3648</v>
      </c>
      <c r="Q77" s="24">
        <f>J77*7.09%</f>
        <v>8508</v>
      </c>
      <c r="R77" s="24">
        <v>0</v>
      </c>
      <c r="S77" s="24">
        <f>M77+N77+O77+P77+Q77</f>
        <v>25500</v>
      </c>
      <c r="T77" s="24">
        <v>0</v>
      </c>
      <c r="U77" s="24">
        <f>+M77+P77+R77+T77+K77+L77</f>
        <v>23901.87</v>
      </c>
      <c r="V77" s="24">
        <f>+Q77+O77+N77</f>
        <v>18408</v>
      </c>
      <c r="W77" s="25">
        <f>+J77-U77</f>
        <v>96098.13</v>
      </c>
      <c r="X77" s="46">
        <f>+W77-AK77</f>
        <v>0</v>
      </c>
      <c r="Y77" t="s">
        <v>58</v>
      </c>
      <c r="Z77" t="s">
        <v>56</v>
      </c>
      <c r="AA77">
        <v>66748443</v>
      </c>
      <c r="AB77">
        <v>76</v>
      </c>
      <c r="AC77" s="45">
        <v>120000</v>
      </c>
      <c r="AD77">
        <v>0</v>
      </c>
      <c r="AE77" s="45">
        <v>120000</v>
      </c>
      <c r="AF77" s="45">
        <v>3444</v>
      </c>
      <c r="AG77" s="45">
        <v>16809.87</v>
      </c>
      <c r="AH77" s="45">
        <v>3648</v>
      </c>
      <c r="AI77">
        <v>0</v>
      </c>
      <c r="AJ77" s="45">
        <v>23901.87</v>
      </c>
      <c r="AK77" s="45">
        <v>96098.13</v>
      </c>
      <c r="AL77" s="8" t="s">
        <v>187</v>
      </c>
    </row>
    <row r="78" spans="2:38" ht="15" x14ac:dyDescent="0.25">
      <c r="B78" s="19">
        <f t="shared" si="0"/>
        <v>61</v>
      </c>
      <c r="C78" s="20" t="s">
        <v>117</v>
      </c>
      <c r="D78" s="21" t="s">
        <v>80</v>
      </c>
      <c r="E78" s="21" t="s">
        <v>56</v>
      </c>
      <c r="F78" s="22" t="s">
        <v>29</v>
      </c>
      <c r="G78" s="22" t="s">
        <v>30</v>
      </c>
      <c r="H78" s="23">
        <v>45170</v>
      </c>
      <c r="I78" s="23">
        <v>45351</v>
      </c>
      <c r="J78" s="24">
        <v>120000</v>
      </c>
      <c r="K78" s="24">
        <v>16809.87</v>
      </c>
      <c r="L78" s="24">
        <v>0</v>
      </c>
      <c r="M78" s="24">
        <f>+J78*2.87%</f>
        <v>3444</v>
      </c>
      <c r="N78" s="24">
        <f>J78*7.1%</f>
        <v>8520</v>
      </c>
      <c r="O78" s="24">
        <f>J78*1.15%</f>
        <v>1380</v>
      </c>
      <c r="P78" s="24">
        <f>+J78*3.04%</f>
        <v>3648</v>
      </c>
      <c r="Q78" s="24">
        <f>J78*7.09%</f>
        <v>8508</v>
      </c>
      <c r="R78" s="24">
        <v>0</v>
      </c>
      <c r="S78" s="24">
        <f>M78+N78+O78+P78+Q78</f>
        <v>25500</v>
      </c>
      <c r="T78" s="24">
        <v>0</v>
      </c>
      <c r="U78" s="24">
        <f>+M78+P78+R78+T78+K78+L78</f>
        <v>23901.87</v>
      </c>
      <c r="V78" s="24">
        <f>+Q78+O78+N78</f>
        <v>18408</v>
      </c>
      <c r="W78" s="25">
        <f>+J78-U78</f>
        <v>96098.13</v>
      </c>
      <c r="X78" s="46">
        <f>+W78-AK78</f>
        <v>0</v>
      </c>
      <c r="Y78" t="s">
        <v>80</v>
      </c>
      <c r="Z78" t="s">
        <v>56</v>
      </c>
      <c r="AA78" t="s">
        <v>173</v>
      </c>
      <c r="AB78">
        <v>185</v>
      </c>
      <c r="AC78" s="45">
        <v>120000</v>
      </c>
      <c r="AD78">
        <v>0</v>
      </c>
      <c r="AE78" s="45">
        <v>120000</v>
      </c>
      <c r="AF78" s="45">
        <v>3444</v>
      </c>
      <c r="AG78" s="45">
        <v>16809.87</v>
      </c>
      <c r="AH78" s="45">
        <v>3648</v>
      </c>
      <c r="AI78">
        <v>0</v>
      </c>
      <c r="AJ78" s="45">
        <v>23901.87</v>
      </c>
      <c r="AK78" s="45">
        <v>96098.13</v>
      </c>
      <c r="AL78" s="8" t="s">
        <v>187</v>
      </c>
    </row>
    <row r="79" spans="2:38" ht="15" x14ac:dyDescent="0.25">
      <c r="B79" s="19">
        <f t="shared" si="0"/>
        <v>62</v>
      </c>
      <c r="C79" s="20" t="s">
        <v>117</v>
      </c>
      <c r="D79" s="21" t="s">
        <v>60</v>
      </c>
      <c r="E79" s="21" t="s">
        <v>56</v>
      </c>
      <c r="F79" s="22" t="s">
        <v>29</v>
      </c>
      <c r="G79" s="22" t="s">
        <v>30</v>
      </c>
      <c r="H79" s="23">
        <v>45170</v>
      </c>
      <c r="I79" s="23">
        <v>45351</v>
      </c>
      <c r="J79" s="24">
        <v>68400</v>
      </c>
      <c r="K79" s="24">
        <v>5067.3900000000003</v>
      </c>
      <c r="L79" s="24">
        <v>0</v>
      </c>
      <c r="M79" s="24">
        <f>+J79*2.87%</f>
        <v>1963.08</v>
      </c>
      <c r="N79" s="24">
        <f>J79*7.1%</f>
        <v>4856.3999999999996</v>
      </c>
      <c r="O79" s="24">
        <f>J79*1.15%</f>
        <v>786.6</v>
      </c>
      <c r="P79" s="24">
        <f>+J79*3.04%</f>
        <v>2079.36</v>
      </c>
      <c r="Q79" s="24">
        <f>J79*7.09%</f>
        <v>4849.5600000000004</v>
      </c>
      <c r="R79" s="24">
        <v>0</v>
      </c>
      <c r="S79" s="24">
        <f>M79+N79+O79+P79+Q79</f>
        <v>14535</v>
      </c>
      <c r="T79" s="24">
        <v>0</v>
      </c>
      <c r="U79" s="24">
        <f>+M79+P79+R79+T79+K79+L79</f>
        <v>9109.83</v>
      </c>
      <c r="V79" s="24">
        <f>+Q79+O79+N79</f>
        <v>10492.560000000001</v>
      </c>
      <c r="W79" s="25">
        <f>+J79-U79</f>
        <v>59290.17</v>
      </c>
      <c r="X79" s="46">
        <f>+W79-AK79</f>
        <v>0</v>
      </c>
      <c r="Y79" t="s">
        <v>60</v>
      </c>
      <c r="Z79" t="s">
        <v>56</v>
      </c>
      <c r="AA79" t="s">
        <v>174</v>
      </c>
      <c r="AB79">
        <v>95</v>
      </c>
      <c r="AC79" s="45">
        <v>68400</v>
      </c>
      <c r="AD79">
        <v>0</v>
      </c>
      <c r="AE79" s="45">
        <v>68400</v>
      </c>
      <c r="AF79" s="45">
        <v>1963.08</v>
      </c>
      <c r="AG79" s="45">
        <v>5067.3900000000003</v>
      </c>
      <c r="AH79" s="45">
        <v>2079.36</v>
      </c>
      <c r="AI79">
        <v>0</v>
      </c>
      <c r="AJ79" s="45">
        <v>9109.83</v>
      </c>
      <c r="AK79" s="45">
        <v>59290.17</v>
      </c>
      <c r="AL79" s="8" t="s">
        <v>187</v>
      </c>
    </row>
    <row r="80" spans="2:38" ht="15" x14ac:dyDescent="0.25">
      <c r="B80" s="19">
        <f t="shared" si="0"/>
        <v>63</v>
      </c>
      <c r="C80" s="20" t="s">
        <v>117</v>
      </c>
      <c r="D80" s="21" t="s">
        <v>66</v>
      </c>
      <c r="E80" s="21" t="s">
        <v>56</v>
      </c>
      <c r="F80" s="22" t="s">
        <v>29</v>
      </c>
      <c r="G80" s="22" t="s">
        <v>30</v>
      </c>
      <c r="H80" s="23">
        <v>45170</v>
      </c>
      <c r="I80" s="23">
        <v>45351</v>
      </c>
      <c r="J80" s="24">
        <v>120000</v>
      </c>
      <c r="K80" s="24">
        <v>16809.87</v>
      </c>
      <c r="L80" s="24">
        <v>0</v>
      </c>
      <c r="M80" s="24">
        <f>+J80*2.87%</f>
        <v>3444</v>
      </c>
      <c r="N80" s="24">
        <f>J80*7.1%</f>
        <v>8520</v>
      </c>
      <c r="O80" s="24">
        <f>J80*1.15%</f>
        <v>1380</v>
      </c>
      <c r="P80" s="24">
        <f>+J80*3.04%</f>
        <v>3648</v>
      </c>
      <c r="Q80" s="24">
        <f>J80*7.09%</f>
        <v>8508</v>
      </c>
      <c r="R80" s="24">
        <v>0</v>
      </c>
      <c r="S80" s="24">
        <f>M80+N80+O80+P80+Q80</f>
        <v>25500</v>
      </c>
      <c r="T80" s="24">
        <v>0</v>
      </c>
      <c r="U80" s="24">
        <f>+M80+P80+R80+T80+K80+L80</f>
        <v>23901.87</v>
      </c>
      <c r="V80" s="24">
        <f>+Q80+O80+N80</f>
        <v>18408</v>
      </c>
      <c r="W80" s="25">
        <f>+J80-U80</f>
        <v>96098.13</v>
      </c>
      <c r="X80" s="46">
        <f>+W80-AK80</f>
        <v>0</v>
      </c>
      <c r="Y80" t="s">
        <v>66</v>
      </c>
      <c r="Z80" t="s">
        <v>56</v>
      </c>
      <c r="AA80" t="s">
        <v>176</v>
      </c>
      <c r="AB80">
        <v>99</v>
      </c>
      <c r="AC80" s="45">
        <v>120000</v>
      </c>
      <c r="AD80">
        <v>0</v>
      </c>
      <c r="AE80" s="45">
        <v>120000</v>
      </c>
      <c r="AF80" s="45">
        <v>3444</v>
      </c>
      <c r="AG80" s="45">
        <v>16809.87</v>
      </c>
      <c r="AH80" s="45">
        <v>3648</v>
      </c>
      <c r="AI80">
        <v>0</v>
      </c>
      <c r="AJ80" s="45">
        <v>23901.87</v>
      </c>
      <c r="AK80" s="45">
        <v>96098.13</v>
      </c>
      <c r="AL80" s="8" t="s">
        <v>187</v>
      </c>
    </row>
    <row r="81" spans="2:38" ht="15" customHeight="1" x14ac:dyDescent="0.25">
      <c r="B81" s="19">
        <f t="shared" si="0"/>
        <v>64</v>
      </c>
      <c r="C81" s="20" t="s">
        <v>117</v>
      </c>
      <c r="D81" s="21" t="s">
        <v>61</v>
      </c>
      <c r="E81" s="21" t="s">
        <v>56</v>
      </c>
      <c r="F81" s="22" t="s">
        <v>29</v>
      </c>
      <c r="G81" s="22" t="s">
        <v>30</v>
      </c>
      <c r="H81" s="23">
        <v>45170</v>
      </c>
      <c r="I81" s="23">
        <v>45351</v>
      </c>
      <c r="J81" s="24">
        <v>120000</v>
      </c>
      <c r="K81" s="24">
        <v>16809.87</v>
      </c>
      <c r="L81" s="24">
        <v>0</v>
      </c>
      <c r="M81" s="24">
        <f>+J81*2.87%</f>
        <v>3444</v>
      </c>
      <c r="N81" s="24">
        <f>J81*7.1%</f>
        <v>8520</v>
      </c>
      <c r="O81" s="24">
        <f>J81*1.15%</f>
        <v>1380</v>
      </c>
      <c r="P81" s="24">
        <f>+J81*3.04%</f>
        <v>3648</v>
      </c>
      <c r="Q81" s="24">
        <f>J81*7.09%</f>
        <v>8508</v>
      </c>
      <c r="R81" s="24">
        <v>0</v>
      </c>
      <c r="S81" s="24">
        <f>M81+N81+O81+P81+Q81</f>
        <v>25500</v>
      </c>
      <c r="T81" s="24">
        <v>0</v>
      </c>
      <c r="U81" s="24">
        <f>+M81+P81+R81+T81+K81+L81</f>
        <v>23901.87</v>
      </c>
      <c r="V81" s="24">
        <f>+Q81+O81+N81</f>
        <v>18408</v>
      </c>
      <c r="W81" s="25">
        <f>+J81-U81</f>
        <v>96098.13</v>
      </c>
      <c r="X81" s="46">
        <f>+W81-AK81</f>
        <v>0</v>
      </c>
      <c r="Y81" t="s">
        <v>61</v>
      </c>
      <c r="Z81" t="s">
        <v>56</v>
      </c>
      <c r="AA81">
        <v>101344775</v>
      </c>
      <c r="AB81">
        <v>101</v>
      </c>
      <c r="AC81" s="45">
        <v>120000</v>
      </c>
      <c r="AD81">
        <v>0</v>
      </c>
      <c r="AE81" s="45">
        <v>120000</v>
      </c>
      <c r="AF81" s="45">
        <v>3444</v>
      </c>
      <c r="AG81" s="45">
        <v>16809.87</v>
      </c>
      <c r="AH81" s="45">
        <v>3648</v>
      </c>
      <c r="AI81">
        <v>0</v>
      </c>
      <c r="AJ81" s="45">
        <v>23901.87</v>
      </c>
      <c r="AK81" s="45">
        <v>96098.13</v>
      </c>
      <c r="AL81" s="8" t="s">
        <v>187</v>
      </c>
    </row>
    <row r="82" spans="2:38" ht="15" customHeight="1" x14ac:dyDescent="0.25">
      <c r="B82" s="19">
        <f t="shared" si="0"/>
        <v>65</v>
      </c>
      <c r="C82" s="20" t="s">
        <v>117</v>
      </c>
      <c r="D82" s="21" t="s">
        <v>55</v>
      </c>
      <c r="E82" s="21" t="s">
        <v>56</v>
      </c>
      <c r="F82" s="22" t="s">
        <v>29</v>
      </c>
      <c r="G82" s="22" t="s">
        <v>30</v>
      </c>
      <c r="H82" s="23">
        <v>45170</v>
      </c>
      <c r="I82" s="23">
        <v>45351</v>
      </c>
      <c r="J82" s="24">
        <v>120000</v>
      </c>
      <c r="K82" s="24">
        <v>30139.29</v>
      </c>
      <c r="L82" s="24">
        <v>0</v>
      </c>
      <c r="M82" s="24">
        <f>+J82*2.87%</f>
        <v>3444</v>
      </c>
      <c r="N82" s="24">
        <f>J82*7.1%</f>
        <v>8520</v>
      </c>
      <c r="O82" s="24">
        <f>J82*1.15%</f>
        <v>1380</v>
      </c>
      <c r="P82" s="24">
        <f>+J82*3.04%</f>
        <v>3648</v>
      </c>
      <c r="Q82" s="24">
        <f>J82*7.09%</f>
        <v>8508</v>
      </c>
      <c r="R82" s="24">
        <v>0</v>
      </c>
      <c r="S82" s="24">
        <f>M82+N82+O82+P82+Q82</f>
        <v>25500</v>
      </c>
      <c r="T82" s="24">
        <v>0</v>
      </c>
      <c r="U82" s="24">
        <f>+M82+P82+R82+T82+K82+L82</f>
        <v>37231.29</v>
      </c>
      <c r="V82" s="24">
        <f>+Q82+O82+N82</f>
        <v>18408</v>
      </c>
      <c r="W82" s="25">
        <f>+J82-U82</f>
        <v>82768.709999999992</v>
      </c>
      <c r="X82" s="46">
        <f>+W82-AK82</f>
        <v>0</v>
      </c>
      <c r="Y82" t="s">
        <v>55</v>
      </c>
      <c r="Z82" t="s">
        <v>56</v>
      </c>
      <c r="AA82">
        <v>153705562</v>
      </c>
      <c r="AB82">
        <v>88</v>
      </c>
      <c r="AC82" s="45">
        <v>120000</v>
      </c>
      <c r="AD82">
        <v>0</v>
      </c>
      <c r="AE82" s="45">
        <v>120000</v>
      </c>
      <c r="AF82" s="45">
        <v>3444</v>
      </c>
      <c r="AG82" s="45">
        <v>30139.29</v>
      </c>
      <c r="AH82" s="45">
        <v>3648</v>
      </c>
      <c r="AI82">
        <v>0</v>
      </c>
      <c r="AJ82" s="45">
        <v>37231.29</v>
      </c>
      <c r="AK82" s="45">
        <v>82768.710000000006</v>
      </c>
      <c r="AL82" s="8" t="s">
        <v>187</v>
      </c>
    </row>
    <row r="83" spans="2:38" ht="15" x14ac:dyDescent="0.25">
      <c r="B83" s="19">
        <f t="shared" si="0"/>
        <v>66</v>
      </c>
      <c r="C83" s="20" t="s">
        <v>117</v>
      </c>
      <c r="D83" s="21" t="s">
        <v>106</v>
      </c>
      <c r="E83" s="21" t="s">
        <v>56</v>
      </c>
      <c r="F83" s="22" t="s">
        <v>29</v>
      </c>
      <c r="G83" s="22" t="s">
        <v>31</v>
      </c>
      <c r="H83" s="23">
        <v>45170</v>
      </c>
      <c r="I83" s="23">
        <v>45351</v>
      </c>
      <c r="J83" s="24">
        <v>120000</v>
      </c>
      <c r="K83" s="24">
        <v>16809.87</v>
      </c>
      <c r="L83" s="24">
        <v>0</v>
      </c>
      <c r="M83" s="24">
        <f>+J83*2.87%</f>
        <v>3444</v>
      </c>
      <c r="N83" s="24">
        <f>J83*7.1%</f>
        <v>8520</v>
      </c>
      <c r="O83" s="24">
        <f>J83*1.15%</f>
        <v>1380</v>
      </c>
      <c r="P83" s="24">
        <f>+J83*3.04%</f>
        <v>3648</v>
      </c>
      <c r="Q83" s="24">
        <f>J83*7.09%</f>
        <v>8508</v>
      </c>
      <c r="R83" s="24">
        <v>0</v>
      </c>
      <c r="S83" s="24">
        <f>M83+N83+O83+P83+Q83</f>
        <v>25500</v>
      </c>
      <c r="T83" s="24">
        <v>0</v>
      </c>
      <c r="U83" s="24">
        <f>+M83+P83+R83+T83+K83+L83</f>
        <v>23901.87</v>
      </c>
      <c r="V83" s="24">
        <f>+Q83+O83+N83</f>
        <v>18408</v>
      </c>
      <c r="W83" s="25">
        <f>+J83-U83</f>
        <v>96098.13</v>
      </c>
      <c r="X83" s="46">
        <f>+W83-AK83</f>
        <v>0</v>
      </c>
      <c r="Y83" t="s">
        <v>106</v>
      </c>
      <c r="Z83" t="s">
        <v>56</v>
      </c>
      <c r="AA83" t="s">
        <v>172</v>
      </c>
      <c r="AB83">
        <v>112</v>
      </c>
      <c r="AC83" s="45">
        <v>120000</v>
      </c>
      <c r="AD83">
        <v>0</v>
      </c>
      <c r="AE83" s="45">
        <v>120000</v>
      </c>
      <c r="AF83" s="45">
        <v>3444</v>
      </c>
      <c r="AG83" s="45">
        <v>16809.87</v>
      </c>
      <c r="AH83" s="45">
        <v>3648</v>
      </c>
      <c r="AI83">
        <v>0</v>
      </c>
      <c r="AJ83" s="45">
        <v>23901.87</v>
      </c>
      <c r="AK83" s="45">
        <v>96098.13</v>
      </c>
      <c r="AL83" s="8" t="s">
        <v>187</v>
      </c>
    </row>
    <row r="84" spans="2:38" ht="15" customHeight="1" x14ac:dyDescent="0.25">
      <c r="B84" s="19">
        <f t="shared" ref="B84:B85" si="1">1+B83</f>
        <v>67</v>
      </c>
      <c r="C84" s="20" t="s">
        <v>118</v>
      </c>
      <c r="D84" s="21" t="s">
        <v>57</v>
      </c>
      <c r="E84" s="21" t="s">
        <v>56</v>
      </c>
      <c r="F84" s="22" t="s">
        <v>29</v>
      </c>
      <c r="G84" s="22" t="s">
        <v>30</v>
      </c>
      <c r="H84" s="23">
        <v>45170</v>
      </c>
      <c r="I84" s="23">
        <v>45351</v>
      </c>
      <c r="J84" s="24">
        <v>120000</v>
      </c>
      <c r="K84" s="24">
        <v>16809.87</v>
      </c>
      <c r="L84" s="24">
        <v>0</v>
      </c>
      <c r="M84" s="24">
        <f>+J84*2.87%</f>
        <v>3444</v>
      </c>
      <c r="N84" s="24">
        <f>J84*7.1%</f>
        <v>8520</v>
      </c>
      <c r="O84" s="24">
        <f>J84*1.15%</f>
        <v>1380</v>
      </c>
      <c r="P84" s="24">
        <f>+J84*3.04%</f>
        <v>3648</v>
      </c>
      <c r="Q84" s="24">
        <f>J84*7.09%</f>
        <v>8508</v>
      </c>
      <c r="R84" s="24">
        <v>0</v>
      </c>
      <c r="S84" s="24">
        <f>M84+N84+O84+P84+Q84</f>
        <v>25500</v>
      </c>
      <c r="T84" s="24">
        <v>0</v>
      </c>
      <c r="U84" s="24">
        <f>+M84+P84+R84+T84+K84+L84</f>
        <v>23901.87</v>
      </c>
      <c r="V84" s="24">
        <f>+Q84+O84+N84</f>
        <v>18408</v>
      </c>
      <c r="W84" s="25">
        <f>+J84-U84</f>
        <v>96098.13</v>
      </c>
      <c r="X84" s="46">
        <f>+W84-AK84</f>
        <v>0</v>
      </c>
      <c r="Y84" t="s">
        <v>57</v>
      </c>
      <c r="Z84" t="s">
        <v>56</v>
      </c>
      <c r="AA84" t="s">
        <v>175</v>
      </c>
      <c r="AB84">
        <v>35</v>
      </c>
      <c r="AC84" s="45">
        <v>120000</v>
      </c>
      <c r="AD84">
        <v>0</v>
      </c>
      <c r="AE84" s="45">
        <v>120000</v>
      </c>
      <c r="AF84" s="45">
        <v>3444</v>
      </c>
      <c r="AG84" s="45">
        <v>16809.87</v>
      </c>
      <c r="AH84" s="45">
        <v>3648</v>
      </c>
      <c r="AI84">
        <v>0</v>
      </c>
      <c r="AJ84" s="45">
        <v>23901.87</v>
      </c>
      <c r="AK84" s="45">
        <v>96098.13</v>
      </c>
      <c r="AL84" s="8" t="s">
        <v>187</v>
      </c>
    </row>
    <row r="85" spans="2:38" ht="15" x14ac:dyDescent="0.25">
      <c r="B85" s="19">
        <f t="shared" si="1"/>
        <v>68</v>
      </c>
      <c r="C85" s="20" t="s">
        <v>118</v>
      </c>
      <c r="D85" s="21" t="s">
        <v>67</v>
      </c>
      <c r="E85" s="21" t="s">
        <v>56</v>
      </c>
      <c r="F85" s="22" t="s">
        <v>29</v>
      </c>
      <c r="G85" s="22" t="s">
        <v>31</v>
      </c>
      <c r="H85" s="23">
        <v>45170</v>
      </c>
      <c r="I85" s="23">
        <v>45351</v>
      </c>
      <c r="J85" s="24">
        <v>120000</v>
      </c>
      <c r="K85" s="24">
        <v>16809.87</v>
      </c>
      <c r="L85" s="24">
        <v>0</v>
      </c>
      <c r="M85" s="24">
        <f>+J85*2.87%</f>
        <v>3444</v>
      </c>
      <c r="N85" s="24">
        <f>J85*7.1%</f>
        <v>8520</v>
      </c>
      <c r="O85" s="24">
        <f>J85*1.15%</f>
        <v>1380</v>
      </c>
      <c r="P85" s="24">
        <f>+J85*3.04%</f>
        <v>3648</v>
      </c>
      <c r="Q85" s="24">
        <f>J85*7.09%</f>
        <v>8508</v>
      </c>
      <c r="R85" s="24">
        <v>0</v>
      </c>
      <c r="S85" s="24">
        <f>M85+N85+O85+P85+Q85</f>
        <v>25500</v>
      </c>
      <c r="T85" s="24">
        <v>0</v>
      </c>
      <c r="U85" s="24">
        <f>+M85+P85+R85+T85+K85+L85</f>
        <v>23901.87</v>
      </c>
      <c r="V85" s="24">
        <f>+Q85+O85+N85</f>
        <v>18408</v>
      </c>
      <c r="W85" s="25">
        <f>+J85-U85</f>
        <v>96098.13</v>
      </c>
      <c r="X85" s="46">
        <f>+W85-AK85</f>
        <v>0</v>
      </c>
      <c r="Y85" t="s">
        <v>67</v>
      </c>
      <c r="Z85" t="s">
        <v>56</v>
      </c>
      <c r="AA85" t="s">
        <v>166</v>
      </c>
      <c r="AB85">
        <v>11</v>
      </c>
      <c r="AC85" s="45">
        <v>120000</v>
      </c>
      <c r="AD85">
        <v>0</v>
      </c>
      <c r="AE85" s="45">
        <v>120000</v>
      </c>
      <c r="AF85" s="45">
        <v>3444</v>
      </c>
      <c r="AG85" s="45">
        <v>16809.87</v>
      </c>
      <c r="AH85" s="45">
        <v>3648</v>
      </c>
      <c r="AI85">
        <v>0</v>
      </c>
      <c r="AJ85" s="45">
        <v>23901.87</v>
      </c>
      <c r="AK85" s="45">
        <v>96098.13</v>
      </c>
      <c r="AL85" s="8" t="s">
        <v>187</v>
      </c>
    </row>
    <row r="86" spans="2:38" x14ac:dyDescent="0.2">
      <c r="C86" s="26"/>
      <c r="D86" s="26"/>
      <c r="E86" s="26"/>
      <c r="F86" s="35" t="s">
        <v>33</v>
      </c>
      <c r="G86" s="35"/>
      <c r="H86" s="35"/>
      <c r="I86" s="35"/>
      <c r="J86" s="27">
        <f>SUM(J18:J85)</f>
        <v>5252266.67</v>
      </c>
      <c r="K86" s="27">
        <f>SUM(K18:K85)</f>
        <v>586090.35</v>
      </c>
      <c r="L86" s="27">
        <f>SUM(L18:L85)</f>
        <v>0</v>
      </c>
      <c r="M86" s="27">
        <f>SUM(M18:M85)</f>
        <v>150740.05342900002</v>
      </c>
      <c r="N86" s="27">
        <f>SUM(N18:N85)</f>
        <v>372910.93357000005</v>
      </c>
      <c r="O86" s="27">
        <f>SUM(O18:O85)</f>
        <v>60401.06670499999</v>
      </c>
      <c r="P86" s="27">
        <f>SUM(P18:P85)</f>
        <v>159668.90676799999</v>
      </c>
      <c r="Q86" s="27">
        <f>SUM(Q18:Q85)</f>
        <v>372385.70690300001</v>
      </c>
      <c r="R86" s="27">
        <f>SUM(R18:R85)</f>
        <v>1587.38</v>
      </c>
      <c r="S86" s="27">
        <f>SUM(S18:S85)</f>
        <v>1116106.667375</v>
      </c>
      <c r="T86" s="27">
        <f>SUM(T18:T85)</f>
        <v>0</v>
      </c>
      <c r="U86" s="27">
        <f>SUM(U18:U85)</f>
        <v>898086.69019700005</v>
      </c>
      <c r="V86" s="27">
        <f>SUM(V18:V85)</f>
        <v>805697.7071779999</v>
      </c>
      <c r="W86" s="27">
        <f>SUM(W18:W85)</f>
        <v>4354179.9798029978</v>
      </c>
    </row>
  </sheetData>
  <autoFilter ref="B17:W86" xr:uid="{514F6998-474F-436F-8DD9-09AE9104AC1C}"/>
  <sortState xmlns:xlrd2="http://schemas.microsoft.com/office/spreadsheetml/2017/richdata2" ref="B18:AL85">
    <sortCondition ref="B18:B85"/>
  </sortState>
  <mergeCells count="23">
    <mergeCell ref="U15:U16"/>
    <mergeCell ref="V15:V16"/>
    <mergeCell ref="F86:I86"/>
    <mergeCell ref="K14:K16"/>
    <mergeCell ref="L14:L16"/>
    <mergeCell ref="M14:S14"/>
    <mergeCell ref="U14:V14"/>
    <mergeCell ref="W14:W16"/>
    <mergeCell ref="M15:N15"/>
    <mergeCell ref="P15:Q15"/>
    <mergeCell ref="R15:R16"/>
    <mergeCell ref="S15:S16"/>
    <mergeCell ref="T15:T16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</mergeCells>
  <pageMargins left="0.11811023622047245" right="0.11811023622047245" top="0.74803149606299213" bottom="0.74803149606299213" header="0.31496062992125984" footer="0.31496062992125984"/>
  <pageSetup paperSize="5" scale="34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2023-08-03T14:23:55Z</cp:lastPrinted>
  <dcterms:created xsi:type="dcterms:W3CDTF">2022-02-17T13:31:29Z</dcterms:created>
  <dcterms:modified xsi:type="dcterms:W3CDTF">2023-11-07T16:48:35Z</dcterms:modified>
</cp:coreProperties>
</file>